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mkachkachi/Documents/IA_Dauphine/Optimisation &amp; apprentissage/"/>
    </mc:Choice>
  </mc:AlternateContent>
  <xr:revisionPtr revIDLastSave="0" documentId="13_ncr:1_{0CC74214-33D1-EF4E-AF0E-7CEA1B54D26E}" xr6:coauthVersionLast="47" xr6:coauthVersionMax="47" xr10:uidLastSave="{00000000-0000-0000-0000-000000000000}"/>
  <bookViews>
    <workbookView xWindow="1800" yWindow="0" windowWidth="27000" windowHeight="17940" xr2:uid="{3A531929-C006-2A4A-A6FE-36D566AC2D81}"/>
  </bookViews>
  <sheets>
    <sheet name="Q1" sheetId="11" r:id="rId1"/>
    <sheet name="Q2 &amp; Q3" sheetId="2" r:id="rId2"/>
    <sheet name="Q2 &amp; Q3 bis" sheetId="19" r:id="rId3"/>
    <sheet name="Q4" sheetId="3" r:id="rId4"/>
    <sheet name="Q5_Hinge_Loss" sheetId="13" r:id="rId5"/>
    <sheet name="Q5_HingeLoss _SansOutlier" sheetId="18" r:id="rId6"/>
    <sheet name="Q5 Hard_Margin_Loss" sheetId="15" r:id="rId7"/>
    <sheet name="Q5 Hard_MarginLoss_SansOutlier" sheetId="17" r:id="rId8"/>
    <sheet name="Q5 Ramp_Loss " sheetId="16" r:id="rId9"/>
  </sheets>
  <definedNames>
    <definedName name="solver_adj" localSheetId="1" hidden="1">'Q2 &amp; Q3'!$M$12:$Q$12</definedName>
    <definedName name="solver_adj" localSheetId="2" hidden="1">'Q2 &amp; Q3 bis'!$M$12:$Q$12</definedName>
    <definedName name="solver_adj" localSheetId="3" hidden="1">'Q4'!$L$9:$P$9</definedName>
    <definedName name="solver_adj" localSheetId="6" hidden="1">'Q5 Hard_Margin_Loss'!$AC$10:$AW$10</definedName>
    <definedName name="solver_adj" localSheetId="7" hidden="1">'Q5 Hard_MarginLoss_SansOutlier'!$N$10:$AG$10</definedName>
    <definedName name="solver_adj" localSheetId="8" hidden="1">'Q5 Ramp_Loss '!$T$10:$BD$10</definedName>
    <definedName name="solver_adj" localSheetId="4" hidden="1">Q5_Hinge_Loss!$W$10:$AQ$10</definedName>
    <definedName name="solver_adj" localSheetId="5" hidden="1">'Q5_HingeLoss _SansOutlier'!$O$10:$AH$10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4" hidden="1">1</definedName>
    <definedName name="solver_drv" localSheetId="5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4" hidden="1">2</definedName>
    <definedName name="solver_eng" localSheetId="5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4" hidden="1">2147483647</definedName>
    <definedName name="solver_itr" localSheetId="5" hidden="1">2147483647</definedName>
    <definedName name="solver_lhs1" localSheetId="1" hidden="1">'Q2 &amp; Q3'!$R$14:$R$33</definedName>
    <definedName name="solver_lhs1" localSheetId="2" hidden="1">'Q2 &amp; Q3 bis'!$R$14:$R$33</definedName>
    <definedName name="solver_lhs1" localSheetId="3" hidden="1">'Q4'!$Q$11:$Q$30</definedName>
    <definedName name="solver_lhs1" localSheetId="6" hidden="1">'Q5 Hard_Margin_Loss'!$AH$10:$AW$10</definedName>
    <definedName name="solver_lhs1" localSheetId="7" hidden="1">'Q5 Hard_MarginLoss_SansOutlier'!$AH$12:$AH$30</definedName>
    <definedName name="solver_lhs1" localSheetId="8" hidden="1">'Q5 Ramp_Loss '!$BE$12:$BE$47</definedName>
    <definedName name="solver_lhs1" localSheetId="4" hidden="1">Q5_Hinge_Loss!$AR$12:$AR$47</definedName>
    <definedName name="solver_lhs1" localSheetId="5" hidden="1">'Q5_HingeLoss _SansOutlier'!$AI$12:$AI$45</definedName>
    <definedName name="solver_lhs2" localSheetId="1" hidden="1">'Q2 &amp; Q3'!$M$18:$Q$33</definedName>
    <definedName name="solver_lhs2" localSheetId="2" hidden="1">'Q2 &amp; Q3 bis'!$M$18:$Q$33</definedName>
    <definedName name="solver_lhs2" localSheetId="3" hidden="1">'Q4'!$L$15:$P$30</definedName>
    <definedName name="solver_lhs2" localSheetId="6" hidden="1">'Q5 Hard_Margin_Loss'!$AX$12:$AX$31</definedName>
    <definedName name="solver_lhs2" localSheetId="7" hidden="1">'Q5 Hard_MarginLoss_SansOutlier'!$S$10:$AG$10</definedName>
    <definedName name="solver_lhs2" localSheetId="8" hidden="1">'Q5 Ramp_Loss '!$BE$48:$BE$63</definedName>
    <definedName name="solver_lhs2" localSheetId="4" hidden="1">Q5_Hinge_Loss!$AB$10:$AQ$10</definedName>
    <definedName name="solver_lhs2" localSheetId="5" hidden="1">'Q5_HingeLoss _SansOutlier'!$T$10:$AH$10</definedName>
    <definedName name="solver_lhs3" localSheetId="8" hidden="1">'Q5 Ramp_Loss '!$Y$10:$AN$10</definedName>
    <definedName name="solver_lhs4" localSheetId="8" hidden="1">'Q5 Ramp_Loss '!$Y$10:$AN$10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6" hidden="1">1</definedName>
    <definedName name="solver_lin" localSheetId="7" hidden="1">1</definedName>
    <definedName name="solver_lin" localSheetId="8" hidden="1">1</definedName>
    <definedName name="solver_lin" localSheetId="4" hidden="1">1</definedName>
    <definedName name="solver_lin" localSheetId="5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4" hidden="1">30</definedName>
    <definedName name="solver_mni" localSheetId="5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4" hidden="1">0.075</definedName>
    <definedName name="solver_mrt" localSheetId="5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4" hidden="1">2</definedName>
    <definedName name="solver_msl" localSheetId="5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6" hidden="1">2</definedName>
    <definedName name="solver_neg" localSheetId="7" hidden="1">2</definedName>
    <definedName name="solver_neg" localSheetId="8" hidden="1">2</definedName>
    <definedName name="solver_neg" localSheetId="4" hidden="1">2</definedName>
    <definedName name="solver_neg" localSheetId="5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4" hidden="1">2147483647</definedName>
    <definedName name="solver_nod" localSheetId="5" hidden="1">2147483647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6" hidden="1">2</definedName>
    <definedName name="solver_num" localSheetId="7" hidden="1">2</definedName>
    <definedName name="solver_num" localSheetId="8" hidden="1">3</definedName>
    <definedName name="solver_num" localSheetId="4" hidden="1">1</definedName>
    <definedName name="solver_num" localSheetId="5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'Q2 &amp; Q3'!$M$9</definedName>
    <definedName name="solver_opt" localSheetId="2" hidden="1">'Q2 &amp; Q3 bis'!$M$9</definedName>
    <definedName name="solver_opt" localSheetId="3" hidden="1">'Q4'!$L$6</definedName>
    <definedName name="solver_opt" localSheetId="6" hidden="1">'Q5 Hard_Margin_Loss'!$AC$7</definedName>
    <definedName name="solver_opt" localSheetId="7" hidden="1">'Q5 Hard_MarginLoss_SansOutlier'!$N$7</definedName>
    <definedName name="solver_opt" localSheetId="8" hidden="1">'Q5 Ramp_Loss '!$T$7</definedName>
    <definedName name="solver_opt" localSheetId="4" hidden="1">Q5_Hinge_Loss!$W$7</definedName>
    <definedName name="solver_opt" localSheetId="5" hidden="1">'Q5_HingeLoss _SansOutlier'!$O$7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4" hidden="1">0.000001</definedName>
    <definedName name="solver_pre" localSheetId="5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4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6" hidden="1">5</definedName>
    <definedName name="solver_rel1" localSheetId="7" hidden="1">3</definedName>
    <definedName name="solver_rel1" localSheetId="8" hidden="1">3</definedName>
    <definedName name="solver_rel1" localSheetId="4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2" localSheetId="7" hidden="1">5</definedName>
    <definedName name="solver_rel2" localSheetId="8" hidden="1">1</definedName>
    <definedName name="solver_rel2" localSheetId="4" hidden="1">5</definedName>
    <definedName name="solver_rel2" localSheetId="5" hidden="1">5</definedName>
    <definedName name="solver_rel3" localSheetId="8" hidden="1">5</definedName>
    <definedName name="solver_rel4" localSheetId="8" hidden="1">5</definedName>
    <definedName name="solver_rhs1" localSheetId="1" hidden="1">'Q2 &amp; Q3'!$T$14:$T$33</definedName>
    <definedName name="solver_rhs1" localSheetId="2" hidden="1">'Q2 &amp; Q3 bis'!$T$14:$T$33</definedName>
    <definedName name="solver_rhs1" localSheetId="3" hidden="1">'Q4'!$S$11:$S$30</definedName>
    <definedName name="solver_rhs1" localSheetId="6" hidden="1">"binaire"</definedName>
    <definedName name="solver_rhs1" localSheetId="7" hidden="1">'Q5 Hard_MarginLoss_SansOutlier'!$AJ$12:$AJ$30</definedName>
    <definedName name="solver_rhs1" localSheetId="8" hidden="1">'Q5 Ramp_Loss '!$BG$12:$BG$47</definedName>
    <definedName name="solver_rhs1" localSheetId="4" hidden="1">Q5_Hinge_Loss!$AT$12:$AT$47</definedName>
    <definedName name="solver_rhs1" localSheetId="5" hidden="1">'Q5_HingeLoss _SansOutlier'!$AK$12:$AK$45</definedName>
    <definedName name="solver_rhs2" localSheetId="1" hidden="1">1</definedName>
    <definedName name="solver_rhs2" localSheetId="2" hidden="1">1</definedName>
    <definedName name="solver_rhs2" localSheetId="3" hidden="1">1</definedName>
    <definedName name="solver_rhs2" localSheetId="6" hidden="1">'Q5 Hard_Margin_Loss'!$AZ$12:$AZ$31</definedName>
    <definedName name="solver_rhs2" localSheetId="7" hidden="1">"binaire"</definedName>
    <definedName name="solver_rhs2" localSheetId="8" hidden="1">'Q5 Ramp_Loss '!$BG$48:$BG$63</definedName>
    <definedName name="solver_rhs2" localSheetId="4" hidden="1">"binaire"</definedName>
    <definedName name="solver_rhs2" localSheetId="5" hidden="1">"binaire"</definedName>
    <definedName name="solver_rhs3" localSheetId="8" hidden="1">"binaire"</definedName>
    <definedName name="solver_rhs4" localSheetId="8" hidden="1">"binaire"</definedName>
    <definedName name="solver_rlx" localSheetId="1" hidden="1">1</definedName>
    <definedName name="solver_rlx" localSheetId="2" hidden="1">1</definedName>
    <definedName name="solver_rlx" localSheetId="3" hidden="1">1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4" hidden="1">0</definedName>
    <definedName name="solver_rsd" localSheetId="5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4" hidden="1">1</definedName>
    <definedName name="solver_scl" localSheetId="5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4" hidden="1">0.01</definedName>
    <definedName name="solver_tol" localSheetId="5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4" hidden="1">2</definedName>
    <definedName name="solver_typ" localSheetId="5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4" hidden="1">0</definedName>
    <definedName name="solver_val" localSheetId="5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6" hidden="1">2</definedName>
    <definedName name="solver_ver" localSheetId="7" hidden="1">2</definedName>
    <definedName name="solver_ver" localSheetId="8" hidden="1">2</definedName>
    <definedName name="solver_ver" localSheetId="4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6" l="1"/>
  <c r="P17" i="16"/>
  <c r="Q17" i="16"/>
  <c r="P18" i="16"/>
  <c r="Q18" i="16"/>
  <c r="P19" i="16"/>
  <c r="Q19" i="16"/>
  <c r="P20" i="16"/>
  <c r="Q20" i="16"/>
  <c r="P21" i="16"/>
  <c r="Q21" i="16"/>
  <c r="P22" i="16"/>
  <c r="Q22" i="16"/>
  <c r="P23" i="16"/>
  <c r="Q23" i="16"/>
  <c r="P24" i="16"/>
  <c r="Q24" i="16"/>
  <c r="P25" i="16"/>
  <c r="Q25" i="16"/>
  <c r="P26" i="16"/>
  <c r="Q26" i="16"/>
  <c r="P27" i="16"/>
  <c r="Q27" i="16"/>
  <c r="P28" i="16"/>
  <c r="Q28" i="16"/>
  <c r="P29" i="16"/>
  <c r="Q29" i="16"/>
  <c r="P30" i="16"/>
  <c r="Q30" i="16"/>
  <c r="P31" i="16"/>
  <c r="Q31" i="16"/>
  <c r="Q16" i="16"/>
  <c r="P16" i="16"/>
  <c r="M17" i="16"/>
  <c r="N17" i="16"/>
  <c r="M18" i="16"/>
  <c r="N18" i="16"/>
  <c r="M19" i="16"/>
  <c r="N19" i="16"/>
  <c r="M20" i="16"/>
  <c r="N20" i="16"/>
  <c r="M21" i="16"/>
  <c r="N21" i="16"/>
  <c r="M22" i="16"/>
  <c r="N22" i="16"/>
  <c r="M23" i="16"/>
  <c r="N23" i="16"/>
  <c r="M24" i="16"/>
  <c r="N24" i="16"/>
  <c r="M25" i="16"/>
  <c r="N25" i="16"/>
  <c r="M26" i="16"/>
  <c r="N26" i="16"/>
  <c r="M27" i="16"/>
  <c r="N27" i="16"/>
  <c r="M28" i="16"/>
  <c r="N28" i="16"/>
  <c r="M29" i="16"/>
  <c r="N29" i="16"/>
  <c r="M30" i="16"/>
  <c r="N30" i="16"/>
  <c r="M31" i="16"/>
  <c r="N31" i="16"/>
  <c r="N16" i="16"/>
  <c r="M16" i="16"/>
  <c r="J17" i="16"/>
  <c r="K17" i="16"/>
  <c r="J18" i="16"/>
  <c r="K18" i="16"/>
  <c r="J19" i="16"/>
  <c r="K19" i="16"/>
  <c r="J20" i="16"/>
  <c r="K20" i="16"/>
  <c r="J21" i="16"/>
  <c r="K21" i="16"/>
  <c r="J22" i="16"/>
  <c r="K22" i="16"/>
  <c r="J23" i="16"/>
  <c r="K23" i="16"/>
  <c r="J24" i="16"/>
  <c r="K24" i="16"/>
  <c r="J25" i="16"/>
  <c r="K25" i="16"/>
  <c r="J26" i="16"/>
  <c r="K26" i="16"/>
  <c r="J27" i="16"/>
  <c r="K27" i="16"/>
  <c r="J28" i="16"/>
  <c r="K28" i="16"/>
  <c r="J29" i="16"/>
  <c r="K29" i="16"/>
  <c r="J30" i="16"/>
  <c r="K30" i="16"/>
  <c r="J31" i="16"/>
  <c r="K31" i="16"/>
  <c r="K16" i="16"/>
  <c r="J16" i="16"/>
  <c r="AN31" i="16"/>
  <c r="AM30" i="16"/>
  <c r="AL29" i="16"/>
  <c r="AK28" i="16"/>
  <c r="AJ27" i="16"/>
  <c r="AI26" i="16"/>
  <c r="AH25" i="16"/>
  <c r="AG24" i="16"/>
  <c r="AF23" i="16"/>
  <c r="AE22" i="16"/>
  <c r="AD21" i="16"/>
  <c r="AC20" i="16"/>
  <c r="AB19" i="16"/>
  <c r="AA18" i="16"/>
  <c r="Z17" i="16"/>
  <c r="Y16" i="16"/>
  <c r="F31" i="16" l="1"/>
  <c r="F30" i="16"/>
  <c r="U30" i="16" s="1"/>
  <c r="F29" i="16"/>
  <c r="U29" i="16" s="1"/>
  <c r="F28" i="16"/>
  <c r="U28" i="16" s="1"/>
  <c r="F27" i="16"/>
  <c r="U27" i="16" s="1"/>
  <c r="F26" i="16"/>
  <c r="U26" i="16" s="1"/>
  <c r="F25" i="16"/>
  <c r="U25" i="16" s="1"/>
  <c r="F24" i="16"/>
  <c r="F23" i="16"/>
  <c r="F22" i="16"/>
  <c r="U22" i="16" s="1"/>
  <c r="F21" i="16"/>
  <c r="U21" i="16" s="1"/>
  <c r="F20" i="16"/>
  <c r="U20" i="16" s="1"/>
  <c r="F19" i="16"/>
  <c r="U19" i="16" s="1"/>
  <c r="F18" i="16"/>
  <c r="U18" i="16" s="1"/>
  <c r="F17" i="16"/>
  <c r="U17" i="16" s="1"/>
  <c r="F16" i="16"/>
  <c r="D31" i="16"/>
  <c r="D30" i="16"/>
  <c r="D29" i="16"/>
  <c r="T29" i="16" s="1"/>
  <c r="D28" i="16"/>
  <c r="T28" i="16" s="1"/>
  <c r="D27" i="16"/>
  <c r="D26" i="16"/>
  <c r="T26" i="16" s="1"/>
  <c r="D25" i="16"/>
  <c r="D24" i="16"/>
  <c r="D23" i="16"/>
  <c r="D22" i="16"/>
  <c r="D21" i="16"/>
  <c r="T21" i="16" s="1"/>
  <c r="D20" i="16"/>
  <c r="D19" i="16"/>
  <c r="D18" i="16"/>
  <c r="T18" i="16" s="1"/>
  <c r="D17" i="16"/>
  <c r="D16" i="16"/>
  <c r="AH26" i="17"/>
  <c r="AC26" i="17"/>
  <c r="AC8" i="17"/>
  <c r="P26" i="17"/>
  <c r="F26" i="17"/>
  <c r="O26" i="17" s="1"/>
  <c r="F25" i="17"/>
  <c r="D26" i="17"/>
  <c r="N26" i="17" s="1"/>
  <c r="AI13" i="18"/>
  <c r="AI14" i="18"/>
  <c r="AI15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17" i="18"/>
  <c r="J18" i="18"/>
  <c r="J16" i="18"/>
  <c r="I31" i="18"/>
  <c r="AD8" i="18"/>
  <c r="Q26" i="18"/>
  <c r="D26" i="18"/>
  <c r="I26" i="18" s="1"/>
  <c r="F26" i="18"/>
  <c r="P26" i="18" s="1"/>
  <c r="D25" i="18"/>
  <c r="F25" i="18"/>
  <c r="P25" i="18" s="1"/>
  <c r="O25" i="18"/>
  <c r="AI25" i="18" s="1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16" i="17"/>
  <c r="J15" i="17"/>
  <c r="F31" i="17"/>
  <c r="F30" i="17"/>
  <c r="F29" i="17"/>
  <c r="F28" i="17"/>
  <c r="O28" i="17" s="1"/>
  <c r="F27" i="17"/>
  <c r="O27" i="17" s="1"/>
  <c r="O25" i="17"/>
  <c r="F24" i="17"/>
  <c r="O24" i="17" s="1"/>
  <c r="F23" i="17"/>
  <c r="F22" i="17"/>
  <c r="F21" i="17"/>
  <c r="F20" i="17"/>
  <c r="F19" i="17"/>
  <c r="O19" i="17" s="1"/>
  <c r="F18" i="17"/>
  <c r="O18" i="17" s="1"/>
  <c r="F17" i="17"/>
  <c r="O17" i="17" s="1"/>
  <c r="F16" i="17"/>
  <c r="O16" i="17" s="1"/>
  <c r="D31" i="17"/>
  <c r="D30" i="17"/>
  <c r="I30" i="17" s="1"/>
  <c r="D29" i="17"/>
  <c r="D28" i="17"/>
  <c r="I28" i="17" s="1"/>
  <c r="D27" i="17"/>
  <c r="N27" i="17" s="1"/>
  <c r="D25" i="17"/>
  <c r="I25" i="17" s="1"/>
  <c r="D24" i="17"/>
  <c r="I24" i="17" s="1"/>
  <c r="D23" i="17"/>
  <c r="N23" i="17" s="1"/>
  <c r="D22" i="17"/>
  <c r="D21" i="17"/>
  <c r="N21" i="17" s="1"/>
  <c r="D20" i="17"/>
  <c r="I20" i="17" s="1"/>
  <c r="D19" i="17"/>
  <c r="I19" i="17" s="1"/>
  <c r="D18" i="17"/>
  <c r="N18" i="17" s="1"/>
  <c r="D17" i="17"/>
  <c r="N17" i="17" s="1"/>
  <c r="D16" i="17"/>
  <c r="N16" i="17" s="1"/>
  <c r="V17" i="15"/>
  <c r="W17" i="15"/>
  <c r="V18" i="15"/>
  <c r="W18" i="15"/>
  <c r="V19" i="15"/>
  <c r="W19" i="15"/>
  <c r="V20" i="15"/>
  <c r="W20" i="15"/>
  <c r="V21" i="15"/>
  <c r="W21" i="15"/>
  <c r="V22" i="15"/>
  <c r="W22" i="15"/>
  <c r="V23" i="15"/>
  <c r="W23" i="15"/>
  <c r="V24" i="15"/>
  <c r="W24" i="15"/>
  <c r="V25" i="15"/>
  <c r="W25" i="15"/>
  <c r="V26" i="15"/>
  <c r="W26" i="15"/>
  <c r="V27" i="15"/>
  <c r="W27" i="15"/>
  <c r="V28" i="15"/>
  <c r="W28" i="15"/>
  <c r="V29" i="15"/>
  <c r="W29" i="15"/>
  <c r="V30" i="15"/>
  <c r="W30" i="15"/>
  <c r="V31" i="15"/>
  <c r="W31" i="15"/>
  <c r="W16" i="15"/>
  <c r="V16" i="15"/>
  <c r="P18" i="15"/>
  <c r="Q18" i="15"/>
  <c r="P19" i="15"/>
  <c r="Q19" i="15"/>
  <c r="P26" i="15"/>
  <c r="Q26" i="15"/>
  <c r="P27" i="15"/>
  <c r="Q27" i="15"/>
  <c r="Z19" i="15"/>
  <c r="Z20" i="15"/>
  <c r="M20" i="15"/>
  <c r="N20" i="15"/>
  <c r="M21" i="15"/>
  <c r="M28" i="15"/>
  <c r="N28" i="15"/>
  <c r="M29" i="15"/>
  <c r="K19" i="15"/>
  <c r="K20" i="15"/>
  <c r="F31" i="15"/>
  <c r="AD31" i="15" s="1"/>
  <c r="F30" i="15"/>
  <c r="F29" i="15"/>
  <c r="F28" i="15"/>
  <c r="AD28" i="15" s="1"/>
  <c r="F27" i="15"/>
  <c r="AD27" i="15" s="1"/>
  <c r="F26" i="15"/>
  <c r="AD26" i="15" s="1"/>
  <c r="F25" i="15"/>
  <c r="AD25" i="15" s="1"/>
  <c r="F24" i="15"/>
  <c r="AD24" i="15" s="1"/>
  <c r="F23" i="15"/>
  <c r="AD23" i="15" s="1"/>
  <c r="F22" i="15"/>
  <c r="AD22" i="15" s="1"/>
  <c r="F21" i="15"/>
  <c r="AD21" i="15" s="1"/>
  <c r="F20" i="15"/>
  <c r="AD20" i="15" s="1"/>
  <c r="F19" i="15"/>
  <c r="AD19" i="15" s="1"/>
  <c r="F18" i="15"/>
  <c r="AD18" i="15" s="1"/>
  <c r="F17" i="15"/>
  <c r="AD17" i="15" s="1"/>
  <c r="F16" i="15"/>
  <c r="AD16" i="15" s="1"/>
  <c r="D31" i="15"/>
  <c r="L31" i="15" s="1"/>
  <c r="D30" i="15"/>
  <c r="U30" i="15" s="1"/>
  <c r="D29" i="15"/>
  <c r="AC29" i="15" s="1"/>
  <c r="D28" i="15"/>
  <c r="X28" i="15" s="1"/>
  <c r="D27" i="15"/>
  <c r="U27" i="15" s="1"/>
  <c r="D26" i="15"/>
  <c r="D25" i="15"/>
  <c r="P25" i="15" s="1"/>
  <c r="D24" i="15"/>
  <c r="AC24" i="15" s="1"/>
  <c r="D23" i="15"/>
  <c r="X23" i="15" s="1"/>
  <c r="D22" i="15"/>
  <c r="AC22" i="15" s="1"/>
  <c r="D21" i="15"/>
  <c r="AC21" i="15" s="1"/>
  <c r="D20" i="15"/>
  <c r="X20" i="15" s="1"/>
  <c r="D19" i="15"/>
  <c r="U19" i="15" s="1"/>
  <c r="D18" i="15"/>
  <c r="D17" i="15"/>
  <c r="P17" i="15" s="1"/>
  <c r="D16" i="15"/>
  <c r="AC16" i="15" s="1"/>
  <c r="K16" i="18"/>
  <c r="F30" i="18"/>
  <c r="P30" i="18" s="1"/>
  <c r="F29" i="18"/>
  <c r="P29" i="18" s="1"/>
  <c r="F28" i="18"/>
  <c r="P28" i="18" s="1"/>
  <c r="AI28" i="18" s="1"/>
  <c r="F27" i="18"/>
  <c r="P27" i="18" s="1"/>
  <c r="F24" i="18"/>
  <c r="P24" i="18" s="1"/>
  <c r="F23" i="18"/>
  <c r="P23" i="18" s="1"/>
  <c r="F22" i="18"/>
  <c r="F21" i="18"/>
  <c r="F20" i="18"/>
  <c r="P20" i="18" s="1"/>
  <c r="F19" i="18"/>
  <c r="P19" i="18" s="1"/>
  <c r="F18" i="18"/>
  <c r="P18" i="18" s="1"/>
  <c r="AI18" i="18" s="1"/>
  <c r="F17" i="18"/>
  <c r="P17" i="18" s="1"/>
  <c r="F16" i="18"/>
  <c r="P16" i="18" s="1"/>
  <c r="D30" i="18"/>
  <c r="O30" i="18" s="1"/>
  <c r="AI30" i="18" s="1"/>
  <c r="D29" i="18"/>
  <c r="O29" i="18" s="1"/>
  <c r="AI29" i="18" s="1"/>
  <c r="D28" i="18"/>
  <c r="O28" i="18" s="1"/>
  <c r="D27" i="18"/>
  <c r="I27" i="18" s="1"/>
  <c r="D24" i="18"/>
  <c r="O24" i="18" s="1"/>
  <c r="AI24" i="18" s="1"/>
  <c r="D23" i="18"/>
  <c r="O23" i="18" s="1"/>
  <c r="AI23" i="18" s="1"/>
  <c r="D22" i="18"/>
  <c r="O22" i="18" s="1"/>
  <c r="AI22" i="18" s="1"/>
  <c r="D21" i="18"/>
  <c r="O21" i="18" s="1"/>
  <c r="AI21" i="18" s="1"/>
  <c r="D20" i="18"/>
  <c r="O20" i="18" s="1"/>
  <c r="AI20" i="18" s="1"/>
  <c r="D19" i="18"/>
  <c r="O19" i="18" s="1"/>
  <c r="AI19" i="18" s="1"/>
  <c r="D18" i="18"/>
  <c r="O18" i="18" s="1"/>
  <c r="D17" i="18"/>
  <c r="O17" i="18" s="1"/>
  <c r="AI17" i="18" s="1"/>
  <c r="D16" i="18"/>
  <c r="O16" i="18" s="1"/>
  <c r="AI16" i="18" s="1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P17" i="13"/>
  <c r="Q17" i="13"/>
  <c r="P18" i="13"/>
  <c r="Q18" i="13"/>
  <c r="P19" i="13"/>
  <c r="Q19" i="13"/>
  <c r="P20" i="13"/>
  <c r="Q20" i="13"/>
  <c r="P21" i="13"/>
  <c r="Q21" i="13"/>
  <c r="P22" i="13"/>
  <c r="Q22" i="13"/>
  <c r="P23" i="13"/>
  <c r="Q23" i="13"/>
  <c r="P24" i="13"/>
  <c r="Q24" i="13"/>
  <c r="P25" i="13"/>
  <c r="Q25" i="13"/>
  <c r="P26" i="13"/>
  <c r="Q26" i="13"/>
  <c r="P27" i="13"/>
  <c r="Q27" i="13"/>
  <c r="P28" i="13"/>
  <c r="Q28" i="13"/>
  <c r="P29" i="13"/>
  <c r="Q29" i="13"/>
  <c r="P30" i="13"/>
  <c r="Q30" i="13"/>
  <c r="P31" i="13"/>
  <c r="Q31" i="13"/>
  <c r="T16" i="13"/>
  <c r="S16" i="13"/>
  <c r="Q16" i="13"/>
  <c r="P16" i="13"/>
  <c r="N16" i="13"/>
  <c r="M16" i="13"/>
  <c r="M17" i="13"/>
  <c r="N17" i="13"/>
  <c r="M18" i="13"/>
  <c r="N18" i="13"/>
  <c r="M19" i="13"/>
  <c r="N19" i="13"/>
  <c r="M20" i="13"/>
  <c r="N20" i="13"/>
  <c r="M21" i="13"/>
  <c r="N21" i="13"/>
  <c r="M22" i="13"/>
  <c r="N22" i="13"/>
  <c r="M23" i="13"/>
  <c r="N23" i="13"/>
  <c r="M24" i="13"/>
  <c r="N24" i="13"/>
  <c r="M25" i="13"/>
  <c r="N25" i="13"/>
  <c r="M26" i="13"/>
  <c r="N26" i="13"/>
  <c r="M27" i="13"/>
  <c r="N27" i="13"/>
  <c r="M28" i="13"/>
  <c r="N28" i="13"/>
  <c r="M29" i="13"/>
  <c r="N29" i="13"/>
  <c r="M30" i="13"/>
  <c r="N30" i="13"/>
  <c r="M31" i="13"/>
  <c r="N31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16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D31" i="13"/>
  <c r="I31" i="13" s="1"/>
  <c r="D30" i="13"/>
  <c r="I30" i="13" s="1"/>
  <c r="D29" i="13"/>
  <c r="L29" i="13" s="1"/>
  <c r="D28" i="13"/>
  <c r="R28" i="13" s="1"/>
  <c r="D27" i="13"/>
  <c r="R27" i="13" s="1"/>
  <c r="D26" i="13"/>
  <c r="R26" i="13" s="1"/>
  <c r="D25" i="13"/>
  <c r="O25" i="13" s="1"/>
  <c r="D24" i="13"/>
  <c r="O24" i="13" s="1"/>
  <c r="D23" i="13"/>
  <c r="R23" i="13" s="1"/>
  <c r="D22" i="13"/>
  <c r="O22" i="13" s="1"/>
  <c r="D21" i="13"/>
  <c r="O21" i="13" s="1"/>
  <c r="D20" i="13"/>
  <c r="O20" i="13" s="1"/>
  <c r="D19" i="13"/>
  <c r="R19" i="13" s="1"/>
  <c r="D18" i="13"/>
  <c r="R18" i="13" s="1"/>
  <c r="D17" i="13"/>
  <c r="O17" i="13" s="1"/>
  <c r="D16" i="13"/>
  <c r="R16" i="13" s="1"/>
  <c r="O33" i="19"/>
  <c r="M33" i="19"/>
  <c r="O32" i="19"/>
  <c r="N32" i="19"/>
  <c r="O31" i="19"/>
  <c r="M31" i="19"/>
  <c r="R31" i="19" s="1"/>
  <c r="O30" i="19"/>
  <c r="N30" i="19"/>
  <c r="O29" i="19"/>
  <c r="O28" i="19"/>
  <c r="N28" i="19"/>
  <c r="O27" i="19"/>
  <c r="O26" i="19"/>
  <c r="N26" i="19"/>
  <c r="O25" i="19"/>
  <c r="M25" i="19"/>
  <c r="O24" i="19"/>
  <c r="N24" i="19"/>
  <c r="O23" i="19"/>
  <c r="M23" i="19"/>
  <c r="J23" i="19"/>
  <c r="I23" i="19"/>
  <c r="H23" i="19"/>
  <c r="N33" i="19"/>
  <c r="O22" i="19"/>
  <c r="N22" i="19"/>
  <c r="M22" i="19"/>
  <c r="R22" i="19" s="1"/>
  <c r="J22" i="19"/>
  <c r="I22" i="19"/>
  <c r="E22" i="19"/>
  <c r="C22" i="19"/>
  <c r="M32" i="19" s="1"/>
  <c r="R32" i="19" s="1"/>
  <c r="O21" i="19"/>
  <c r="J21" i="19"/>
  <c r="H21" i="19"/>
  <c r="E21" i="19"/>
  <c r="N31" i="19" s="1"/>
  <c r="C21" i="19"/>
  <c r="I21" i="19" s="1"/>
  <c r="O20" i="19"/>
  <c r="N20" i="19"/>
  <c r="M20" i="19"/>
  <c r="R20" i="19" s="1"/>
  <c r="E20" i="19"/>
  <c r="C20" i="19"/>
  <c r="I20" i="19" s="1"/>
  <c r="O19" i="19"/>
  <c r="N19" i="19"/>
  <c r="E19" i="19"/>
  <c r="N29" i="19" s="1"/>
  <c r="C19" i="19"/>
  <c r="J19" i="19" s="1"/>
  <c r="O18" i="19"/>
  <c r="E18" i="19"/>
  <c r="C18" i="19"/>
  <c r="J18" i="19" s="1"/>
  <c r="R17" i="19"/>
  <c r="E17" i="19"/>
  <c r="N27" i="19" s="1"/>
  <c r="C17" i="19"/>
  <c r="I17" i="19" s="1"/>
  <c r="R16" i="19"/>
  <c r="J16" i="19"/>
  <c r="I16" i="19"/>
  <c r="E16" i="19"/>
  <c r="M26" i="19"/>
  <c r="R26" i="19" s="1"/>
  <c r="R15" i="19"/>
  <c r="J15" i="19"/>
  <c r="I15" i="19"/>
  <c r="H15" i="19"/>
  <c r="E15" i="19"/>
  <c r="N25" i="19" s="1"/>
  <c r="C15" i="19"/>
  <c r="R14" i="19"/>
  <c r="E14" i="19"/>
  <c r="J14" i="19"/>
  <c r="J13" i="19"/>
  <c r="H13" i="19"/>
  <c r="E13" i="19"/>
  <c r="N23" i="19" s="1"/>
  <c r="C13" i="19"/>
  <c r="I13" i="19" s="1"/>
  <c r="J12" i="19"/>
  <c r="I12" i="19"/>
  <c r="H12" i="19"/>
  <c r="E12" i="19"/>
  <c r="C12" i="19"/>
  <c r="E11" i="19"/>
  <c r="N21" i="19" s="1"/>
  <c r="C11" i="19"/>
  <c r="J11" i="19" s="1"/>
  <c r="J10" i="19"/>
  <c r="H10" i="19"/>
  <c r="C10" i="19"/>
  <c r="I10" i="19" s="1"/>
  <c r="M9" i="19"/>
  <c r="J9" i="19"/>
  <c r="I9" i="19"/>
  <c r="H9" i="19"/>
  <c r="E9" i="19"/>
  <c r="M19" i="19"/>
  <c r="R19" i="19" s="1"/>
  <c r="E8" i="19"/>
  <c r="N18" i="19" s="1"/>
  <c r="C8" i="19"/>
  <c r="M18" i="19" s="1"/>
  <c r="R18" i="19" s="1"/>
  <c r="H9" i="2"/>
  <c r="I9" i="2"/>
  <c r="J9" i="2"/>
  <c r="H10" i="2"/>
  <c r="I10" i="2"/>
  <c r="J10" i="2"/>
  <c r="H11" i="2"/>
  <c r="I11" i="2"/>
  <c r="J11" i="2"/>
  <c r="H12" i="2"/>
  <c r="I12" i="2"/>
  <c r="J12" i="2"/>
  <c r="H14" i="2"/>
  <c r="I14" i="2"/>
  <c r="J14" i="2"/>
  <c r="H16" i="2"/>
  <c r="I16" i="2"/>
  <c r="J16" i="2"/>
  <c r="H18" i="2"/>
  <c r="I18" i="2"/>
  <c r="J18" i="2"/>
  <c r="H21" i="2"/>
  <c r="I21" i="2"/>
  <c r="J21" i="2"/>
  <c r="H22" i="2"/>
  <c r="I22" i="2"/>
  <c r="J22" i="2"/>
  <c r="H23" i="2"/>
  <c r="I23" i="2"/>
  <c r="J23" i="2"/>
  <c r="J8" i="2"/>
  <c r="I8" i="2"/>
  <c r="H8" i="2"/>
  <c r="Q30" i="18"/>
  <c r="Q29" i="18"/>
  <c r="Q28" i="18"/>
  <c r="Q27" i="18"/>
  <c r="Q25" i="18"/>
  <c r="Q24" i="18"/>
  <c r="Q23" i="18"/>
  <c r="Q22" i="18"/>
  <c r="P22" i="18"/>
  <c r="Q21" i="18"/>
  <c r="P21" i="18"/>
  <c r="Q20" i="18"/>
  <c r="Q19" i="18"/>
  <c r="Q18" i="18"/>
  <c r="Q17" i="18"/>
  <c r="Q16" i="18"/>
  <c r="AI12" i="18"/>
  <c r="AH8" i="18"/>
  <c r="AG8" i="18"/>
  <c r="AF8" i="18"/>
  <c r="AE8" i="18"/>
  <c r="AC8" i="18"/>
  <c r="AB8" i="18"/>
  <c r="AA8" i="18"/>
  <c r="Z8" i="18"/>
  <c r="Y8" i="18"/>
  <c r="X8" i="18"/>
  <c r="W8" i="18"/>
  <c r="V8" i="18"/>
  <c r="U8" i="18"/>
  <c r="T8" i="18"/>
  <c r="I21" i="17"/>
  <c r="I22" i="17"/>
  <c r="I23" i="17"/>
  <c r="I29" i="17"/>
  <c r="I31" i="17"/>
  <c r="AG30" i="17"/>
  <c r="P30" i="17"/>
  <c r="O30" i="17"/>
  <c r="N30" i="17"/>
  <c r="AF29" i="17"/>
  <c r="P29" i="17"/>
  <c r="O29" i="17"/>
  <c r="N29" i="17"/>
  <c r="AE28" i="17"/>
  <c r="P28" i="17"/>
  <c r="N28" i="17"/>
  <c r="AD27" i="17"/>
  <c r="P27" i="17"/>
  <c r="AB25" i="17"/>
  <c r="P25" i="17"/>
  <c r="AA24" i="17"/>
  <c r="P24" i="17"/>
  <c r="Z23" i="17"/>
  <c r="P23" i="17"/>
  <c r="O23" i="17"/>
  <c r="Y22" i="17"/>
  <c r="P22" i="17"/>
  <c r="O22" i="17"/>
  <c r="N22" i="17"/>
  <c r="X21" i="17"/>
  <c r="P21" i="17"/>
  <c r="O21" i="17"/>
  <c r="W20" i="17"/>
  <c r="P20" i="17"/>
  <c r="O20" i="17"/>
  <c r="N20" i="17"/>
  <c r="V19" i="17"/>
  <c r="P19" i="17"/>
  <c r="N19" i="17"/>
  <c r="U18" i="17"/>
  <c r="P18" i="17"/>
  <c r="T17" i="17"/>
  <c r="P17" i="17"/>
  <c r="S16" i="17"/>
  <c r="P16" i="17"/>
  <c r="AH15" i="17"/>
  <c r="AH14" i="17"/>
  <c r="AH13" i="17"/>
  <c r="AH12" i="17"/>
  <c r="AG8" i="17"/>
  <c r="AF8" i="17"/>
  <c r="AE8" i="17"/>
  <c r="AD8" i="17"/>
  <c r="AB8" i="17"/>
  <c r="AA8" i="17"/>
  <c r="Z8" i="17"/>
  <c r="Y8" i="17"/>
  <c r="X8" i="17"/>
  <c r="W8" i="17"/>
  <c r="V8" i="17"/>
  <c r="U8" i="17"/>
  <c r="T8" i="17"/>
  <c r="S8" i="17"/>
  <c r="BE63" i="16"/>
  <c r="BE62" i="16"/>
  <c r="BE61" i="16"/>
  <c r="BE60" i="16"/>
  <c r="BE59" i="16"/>
  <c r="BE58" i="16"/>
  <c r="BE57" i="16"/>
  <c r="BE56" i="16"/>
  <c r="BE55" i="16"/>
  <c r="BE54" i="16"/>
  <c r="BE53" i="16"/>
  <c r="BE52" i="16"/>
  <c r="BE51" i="16"/>
  <c r="BE50" i="16"/>
  <c r="BE49" i="16"/>
  <c r="BE48" i="16"/>
  <c r="BE47" i="16"/>
  <c r="BE46" i="16"/>
  <c r="BE45" i="16"/>
  <c r="BE44" i="16"/>
  <c r="BE43" i="16"/>
  <c r="BE42" i="16"/>
  <c r="BE41" i="16"/>
  <c r="BE40" i="16"/>
  <c r="BE39" i="16"/>
  <c r="BE38" i="16"/>
  <c r="BE37" i="16"/>
  <c r="BE36" i="16"/>
  <c r="BE35" i="16"/>
  <c r="BE34" i="16"/>
  <c r="BE33" i="16"/>
  <c r="BE32" i="16"/>
  <c r="V31" i="16"/>
  <c r="U31" i="16"/>
  <c r="T31" i="16"/>
  <c r="V30" i="16"/>
  <c r="V29" i="16"/>
  <c r="V28" i="16"/>
  <c r="V27" i="16"/>
  <c r="V26" i="16"/>
  <c r="V25" i="16"/>
  <c r="V24" i="16"/>
  <c r="U24" i="16"/>
  <c r="T24" i="16"/>
  <c r="V23" i="16"/>
  <c r="U23" i="16"/>
  <c r="T23" i="16"/>
  <c r="V22" i="16"/>
  <c r="T22" i="16"/>
  <c r="V21" i="16"/>
  <c r="V20" i="16"/>
  <c r="V19" i="16"/>
  <c r="V18" i="16"/>
  <c r="V17" i="16"/>
  <c r="V16" i="16"/>
  <c r="U16" i="16"/>
  <c r="BE15" i="16"/>
  <c r="BE14" i="16"/>
  <c r="BE13" i="16"/>
  <c r="BE12" i="16"/>
  <c r="BD8" i="16"/>
  <c r="BC8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AW31" i="15"/>
  <c r="AE31" i="15"/>
  <c r="AV30" i="15"/>
  <c r="AE30" i="15"/>
  <c r="AD30" i="15"/>
  <c r="AU29" i="15"/>
  <c r="AE29" i="15"/>
  <c r="AD29" i="15"/>
  <c r="AT28" i="15"/>
  <c r="AE28" i="15"/>
  <c r="AS27" i="15"/>
  <c r="AE27" i="15"/>
  <c r="AR26" i="15"/>
  <c r="AE26" i="15"/>
  <c r="AQ25" i="15"/>
  <c r="AE25" i="15"/>
  <c r="AP24" i="15"/>
  <c r="AE24" i="15"/>
  <c r="AO23" i="15"/>
  <c r="AE23" i="15"/>
  <c r="AN22" i="15"/>
  <c r="AE22" i="15"/>
  <c r="AM21" i="15"/>
  <c r="AE21" i="15"/>
  <c r="AL20" i="15"/>
  <c r="AE20" i="15"/>
  <c r="AK19" i="15"/>
  <c r="AE19" i="15"/>
  <c r="AJ18" i="15"/>
  <c r="AE18" i="15"/>
  <c r="AI17" i="15"/>
  <c r="AE17" i="15"/>
  <c r="AH16" i="15"/>
  <c r="AE16" i="15"/>
  <c r="AX15" i="15"/>
  <c r="AX14" i="15"/>
  <c r="AX13" i="15"/>
  <c r="AX12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O18" i="16" l="1"/>
  <c r="L18" i="16"/>
  <c r="I18" i="16"/>
  <c r="O26" i="16"/>
  <c r="L26" i="16"/>
  <c r="I26" i="16"/>
  <c r="T19" i="16"/>
  <c r="BE19" i="16" s="1"/>
  <c r="I19" i="16"/>
  <c r="O19" i="16"/>
  <c r="L19" i="16"/>
  <c r="T27" i="16"/>
  <c r="I27" i="16"/>
  <c r="O27" i="16"/>
  <c r="L27" i="16"/>
  <c r="L20" i="16"/>
  <c r="I20" i="16"/>
  <c r="O20" i="16"/>
  <c r="I28" i="16"/>
  <c r="O28" i="16"/>
  <c r="L28" i="16"/>
  <c r="L21" i="16"/>
  <c r="O21" i="16"/>
  <c r="I21" i="16"/>
  <c r="I29" i="16"/>
  <c r="L29" i="16"/>
  <c r="O29" i="16"/>
  <c r="I23" i="16"/>
  <c r="O23" i="16"/>
  <c r="L23" i="16"/>
  <c r="L31" i="16"/>
  <c r="O31" i="16"/>
  <c r="I31" i="16"/>
  <c r="O30" i="16"/>
  <c r="I30" i="16"/>
  <c r="L30" i="16"/>
  <c r="T20" i="16"/>
  <c r="BE20" i="16" s="1"/>
  <c r="T30" i="16"/>
  <c r="BE30" i="16" s="1"/>
  <c r="T16" i="16"/>
  <c r="BE16" i="16" s="1"/>
  <c r="O16" i="16"/>
  <c r="I16" i="16"/>
  <c r="L16" i="16"/>
  <c r="I24" i="16"/>
  <c r="L24" i="16"/>
  <c r="O24" i="16"/>
  <c r="L22" i="16"/>
  <c r="I22" i="16"/>
  <c r="O22" i="16"/>
  <c r="T17" i="16"/>
  <c r="BE17" i="16" s="1"/>
  <c r="O17" i="16"/>
  <c r="L17" i="16"/>
  <c r="I17" i="16"/>
  <c r="O25" i="16"/>
  <c r="L25" i="16"/>
  <c r="I25" i="16"/>
  <c r="BE31" i="16"/>
  <c r="BE28" i="16"/>
  <c r="BE18" i="16"/>
  <c r="T25" i="16"/>
  <c r="BE25" i="16" s="1"/>
  <c r="BE26" i="16"/>
  <c r="I18" i="17"/>
  <c r="I16" i="17"/>
  <c r="N25" i="17"/>
  <c r="N24" i="17"/>
  <c r="I17" i="17"/>
  <c r="I27" i="17"/>
  <c r="I20" i="18"/>
  <c r="I17" i="18"/>
  <c r="O26" i="18"/>
  <c r="AI26" i="18" s="1"/>
  <c r="I29" i="18"/>
  <c r="I28" i="18"/>
  <c r="I18" i="18"/>
  <c r="I22" i="18"/>
  <c r="I21" i="18"/>
  <c r="I24" i="18"/>
  <c r="I16" i="18"/>
  <c r="I23" i="18"/>
  <c r="I25" i="18"/>
  <c r="BE29" i="16"/>
  <c r="AH23" i="17"/>
  <c r="I22" i="15"/>
  <c r="AC23" i="15"/>
  <c r="K23" i="15"/>
  <c r="M31" i="15"/>
  <c r="M23" i="15"/>
  <c r="L30" i="15"/>
  <c r="O23" i="15"/>
  <c r="U23" i="15"/>
  <c r="Y23" i="15"/>
  <c r="X22" i="15"/>
  <c r="P16" i="15"/>
  <c r="Q28" i="15"/>
  <c r="Q24" i="15"/>
  <c r="Q20" i="15"/>
  <c r="AC30" i="15"/>
  <c r="I21" i="15"/>
  <c r="J23" i="15"/>
  <c r="N29" i="15"/>
  <c r="N21" i="15"/>
  <c r="L24" i="15"/>
  <c r="O22" i="15"/>
  <c r="U22" i="15"/>
  <c r="Z22" i="15"/>
  <c r="X21" i="15"/>
  <c r="Q16" i="15"/>
  <c r="P28" i="15"/>
  <c r="P24" i="15"/>
  <c r="P20" i="15"/>
  <c r="K31" i="15"/>
  <c r="K22" i="15"/>
  <c r="L23" i="15"/>
  <c r="Z31" i="15"/>
  <c r="Q31" i="15"/>
  <c r="Q23" i="15"/>
  <c r="J31" i="15"/>
  <c r="J22" i="15"/>
  <c r="L22" i="15"/>
  <c r="Y31" i="15"/>
  <c r="P31" i="15"/>
  <c r="P23" i="15"/>
  <c r="I31" i="15"/>
  <c r="O16" i="15"/>
  <c r="Z30" i="15"/>
  <c r="X31" i="15"/>
  <c r="Q30" i="15"/>
  <c r="Q22" i="15"/>
  <c r="I30" i="15"/>
  <c r="P22" i="15"/>
  <c r="K30" i="15"/>
  <c r="U16" i="15"/>
  <c r="AC31" i="15"/>
  <c r="AX31" i="15" s="1"/>
  <c r="J30" i="15"/>
  <c r="N25" i="15"/>
  <c r="N17" i="15"/>
  <c r="O31" i="15"/>
  <c r="U31" i="15"/>
  <c r="Z28" i="15"/>
  <c r="X30" i="15"/>
  <c r="P30" i="15"/>
  <c r="I29" i="15"/>
  <c r="K28" i="15"/>
  <c r="Y16" i="15"/>
  <c r="N24" i="15"/>
  <c r="L16" i="15"/>
  <c r="O30" i="15"/>
  <c r="Z27" i="15"/>
  <c r="X29" i="15"/>
  <c r="Q29" i="15"/>
  <c r="Q25" i="15"/>
  <c r="Q21" i="15"/>
  <c r="Q17" i="15"/>
  <c r="I23" i="15"/>
  <c r="K27" i="15"/>
  <c r="N31" i="15"/>
  <c r="N23" i="15"/>
  <c r="O24" i="15"/>
  <c r="U24" i="15"/>
  <c r="Z23" i="15"/>
  <c r="P29" i="15"/>
  <c r="P21" i="15"/>
  <c r="I16" i="15"/>
  <c r="I24" i="15"/>
  <c r="J16" i="15"/>
  <c r="K24" i="15"/>
  <c r="M16" i="15"/>
  <c r="L26" i="15"/>
  <c r="L18" i="15"/>
  <c r="O26" i="15"/>
  <c r="O18" i="15"/>
  <c r="U26" i="15"/>
  <c r="U18" i="15"/>
  <c r="Z24" i="15"/>
  <c r="X16" i="15"/>
  <c r="X24" i="15"/>
  <c r="K16" i="15"/>
  <c r="J28" i="15"/>
  <c r="J24" i="15"/>
  <c r="J20" i="15"/>
  <c r="N16" i="15"/>
  <c r="M25" i="15"/>
  <c r="M17" i="15"/>
  <c r="L25" i="15"/>
  <c r="L17" i="15"/>
  <c r="O25" i="15"/>
  <c r="O17" i="15"/>
  <c r="U25" i="15"/>
  <c r="U17" i="15"/>
  <c r="Y28" i="15"/>
  <c r="Y24" i="15"/>
  <c r="Y20" i="15"/>
  <c r="J27" i="15"/>
  <c r="J19" i="15"/>
  <c r="Y27" i="15"/>
  <c r="Y19" i="15"/>
  <c r="I20" i="15"/>
  <c r="K26" i="15"/>
  <c r="Z18" i="15"/>
  <c r="I27" i="15"/>
  <c r="I19" i="15"/>
  <c r="J26" i="15"/>
  <c r="J18" i="15"/>
  <c r="M27" i="15"/>
  <c r="M19" i="15"/>
  <c r="L29" i="15"/>
  <c r="L21" i="15"/>
  <c r="O29" i="15"/>
  <c r="O21" i="15"/>
  <c r="U29" i="15"/>
  <c r="U21" i="15"/>
  <c r="Y30" i="15"/>
  <c r="Y26" i="15"/>
  <c r="Y22" i="15"/>
  <c r="Y18" i="15"/>
  <c r="X27" i="15"/>
  <c r="X19" i="15"/>
  <c r="I28" i="15"/>
  <c r="N27" i="15"/>
  <c r="N19" i="15"/>
  <c r="I26" i="15"/>
  <c r="I18" i="15"/>
  <c r="K29" i="15"/>
  <c r="K25" i="15"/>
  <c r="K21" i="15"/>
  <c r="K17" i="15"/>
  <c r="N30" i="15"/>
  <c r="N26" i="15"/>
  <c r="N22" i="15"/>
  <c r="N18" i="15"/>
  <c r="L28" i="15"/>
  <c r="L20" i="15"/>
  <c r="O28" i="15"/>
  <c r="O20" i="15"/>
  <c r="U28" i="15"/>
  <c r="U20" i="15"/>
  <c r="Z29" i="15"/>
  <c r="Z25" i="15"/>
  <c r="Z21" i="15"/>
  <c r="Z17" i="15"/>
  <c r="X26" i="15"/>
  <c r="X18" i="15"/>
  <c r="Z16" i="15"/>
  <c r="M24" i="15"/>
  <c r="K18" i="15"/>
  <c r="Z26" i="15"/>
  <c r="I25" i="15"/>
  <c r="I17" i="15"/>
  <c r="J29" i="15"/>
  <c r="J25" i="15"/>
  <c r="J21" i="15"/>
  <c r="J17" i="15"/>
  <c r="M30" i="15"/>
  <c r="M26" i="15"/>
  <c r="M22" i="15"/>
  <c r="M18" i="15"/>
  <c r="L27" i="15"/>
  <c r="L19" i="15"/>
  <c r="O27" i="15"/>
  <c r="O19" i="15"/>
  <c r="Y29" i="15"/>
  <c r="Y25" i="15"/>
  <c r="Y21" i="15"/>
  <c r="Y17" i="15"/>
  <c r="X25" i="15"/>
  <c r="X17" i="15"/>
  <c r="AC20" i="15"/>
  <c r="AC28" i="15"/>
  <c r="AC17" i="15"/>
  <c r="AX17" i="15" s="1"/>
  <c r="AC18" i="15"/>
  <c r="AX18" i="15" s="1"/>
  <c r="AC26" i="15"/>
  <c r="AX26" i="15" s="1"/>
  <c r="AC19" i="15"/>
  <c r="AX19" i="15" s="1"/>
  <c r="AC27" i="15"/>
  <c r="AX27" i="15" s="1"/>
  <c r="AC25" i="15"/>
  <c r="AX25" i="15" s="1"/>
  <c r="I30" i="18"/>
  <c r="O27" i="18"/>
  <c r="AI27" i="18" s="1"/>
  <c r="I19" i="18"/>
  <c r="O16" i="13"/>
  <c r="L21" i="13"/>
  <c r="L22" i="13"/>
  <c r="R31" i="13"/>
  <c r="I23" i="13"/>
  <c r="R21" i="13"/>
  <c r="R22" i="13"/>
  <c r="I22" i="13"/>
  <c r="O31" i="13"/>
  <c r="I29" i="13"/>
  <c r="L31" i="13"/>
  <c r="O30" i="13"/>
  <c r="L30" i="13"/>
  <c r="R29" i="13"/>
  <c r="O23" i="13"/>
  <c r="I21" i="13"/>
  <c r="O29" i="13"/>
  <c r="R24" i="13"/>
  <c r="R30" i="13"/>
  <c r="L23" i="13"/>
  <c r="I16" i="13"/>
  <c r="I24" i="13"/>
  <c r="L16" i="13"/>
  <c r="L24" i="13"/>
  <c r="R25" i="13"/>
  <c r="R17" i="13"/>
  <c r="I28" i="13"/>
  <c r="L28" i="13"/>
  <c r="O28" i="13"/>
  <c r="I27" i="13"/>
  <c r="I19" i="13"/>
  <c r="L27" i="13"/>
  <c r="L19" i="13"/>
  <c r="R20" i="13"/>
  <c r="O27" i="13"/>
  <c r="O19" i="13"/>
  <c r="I26" i="13"/>
  <c r="I18" i="13"/>
  <c r="L26" i="13"/>
  <c r="L18" i="13"/>
  <c r="O26" i="13"/>
  <c r="O18" i="13"/>
  <c r="I20" i="13"/>
  <c r="L20" i="13"/>
  <c r="I25" i="13"/>
  <c r="I17" i="13"/>
  <c r="L25" i="13"/>
  <c r="L17" i="13"/>
  <c r="R25" i="19"/>
  <c r="R33" i="19"/>
  <c r="R23" i="19"/>
  <c r="M21" i="19"/>
  <c r="R21" i="19" s="1"/>
  <c r="M29" i="19"/>
  <c r="R29" i="19" s="1"/>
  <c r="H16" i="19"/>
  <c r="J17" i="19"/>
  <c r="J20" i="19"/>
  <c r="H22" i="19"/>
  <c r="M24" i="19"/>
  <c r="R24" i="19" s="1"/>
  <c r="M28" i="19"/>
  <c r="R28" i="19" s="1"/>
  <c r="M30" i="19"/>
  <c r="R30" i="19" s="1"/>
  <c r="H11" i="19"/>
  <c r="H14" i="19"/>
  <c r="I8" i="19"/>
  <c r="I11" i="19"/>
  <c r="I14" i="19"/>
  <c r="I18" i="19"/>
  <c r="H19" i="19"/>
  <c r="H8" i="19"/>
  <c r="H18" i="19"/>
  <c r="J8" i="19"/>
  <c r="H17" i="19"/>
  <c r="I19" i="19"/>
  <c r="H20" i="19"/>
  <c r="M27" i="19"/>
  <c r="R27" i="19" s="1"/>
  <c r="AX21" i="15"/>
  <c r="AX22" i="15"/>
  <c r="AX29" i="15"/>
  <c r="AX30" i="15"/>
  <c r="AX23" i="15"/>
  <c r="O7" i="18"/>
  <c r="BE22" i="16"/>
  <c r="BE27" i="16"/>
  <c r="BE24" i="16"/>
  <c r="BE23" i="16"/>
  <c r="BE21" i="16"/>
  <c r="AC7" i="15"/>
  <c r="AX28" i="15"/>
  <c r="AX20" i="15"/>
  <c r="AX16" i="15"/>
  <c r="AX24" i="15"/>
  <c r="AH22" i="17"/>
  <c r="AH30" i="17"/>
  <c r="AH20" i="17"/>
  <c r="N7" i="17"/>
  <c r="AH19" i="17"/>
  <c r="AH27" i="17"/>
  <c r="AH16" i="17"/>
  <c r="AH24" i="17"/>
  <c r="AH29" i="17"/>
  <c r="AH18" i="17"/>
  <c r="AH21" i="17"/>
  <c r="AH28" i="17"/>
  <c r="AH17" i="17"/>
  <c r="AH25" i="17"/>
  <c r="K12" i="2"/>
  <c r="M9" i="2"/>
  <c r="AR32" i="13" l="1"/>
  <c r="AR33" i="13"/>
  <c r="AR34" i="13"/>
  <c r="AR35" i="13"/>
  <c r="AR36" i="13"/>
  <c r="AR37" i="13"/>
  <c r="AR38" i="13"/>
  <c r="AR39" i="13"/>
  <c r="AR40" i="13"/>
  <c r="AR41" i="13"/>
  <c r="AR42" i="13"/>
  <c r="AR43" i="13"/>
  <c r="AR44" i="13"/>
  <c r="AR45" i="13"/>
  <c r="AR46" i="13"/>
  <c r="AR47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Y17" i="13"/>
  <c r="X17" i="13"/>
  <c r="W17" i="13"/>
  <c r="Y16" i="13"/>
  <c r="X16" i="13"/>
  <c r="W16" i="13"/>
  <c r="AR15" i="13"/>
  <c r="AR14" i="13"/>
  <c r="AR13" i="13"/>
  <c r="AR12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AR28" i="13" l="1"/>
  <c r="AR31" i="13"/>
  <c r="AR30" i="13"/>
  <c r="AR18" i="13"/>
  <c r="H17" i="2"/>
  <c r="I17" i="2"/>
  <c r="J17" i="2"/>
  <c r="H19" i="2"/>
  <c r="I19" i="2"/>
  <c r="J19" i="2"/>
  <c r="I20" i="2"/>
  <c r="J20" i="2"/>
  <c r="H20" i="2"/>
  <c r="H13" i="2"/>
  <c r="I13" i="2"/>
  <c r="J13" i="2"/>
  <c r="H15" i="2"/>
  <c r="I15" i="2"/>
  <c r="J15" i="2"/>
  <c r="W7" i="13"/>
  <c r="AR22" i="13"/>
  <c r="AR26" i="13"/>
  <c r="AR21" i="13"/>
  <c r="AR17" i="13"/>
  <c r="AR29" i="13"/>
  <c r="AR20" i="13"/>
  <c r="AR23" i="13"/>
  <c r="AR16" i="13"/>
  <c r="AR25" i="13"/>
  <c r="AR19" i="13"/>
  <c r="AR24" i="13"/>
  <c r="AR27" i="13"/>
  <c r="C20" i="3"/>
  <c r="M30" i="3" s="1"/>
  <c r="C19" i="3"/>
  <c r="M29" i="3" s="1"/>
  <c r="C18" i="3"/>
  <c r="M28" i="3" s="1"/>
  <c r="C17" i="3"/>
  <c r="M27" i="3" s="1"/>
  <c r="C16" i="3"/>
  <c r="M26" i="3" s="1"/>
  <c r="C15" i="3"/>
  <c r="M25" i="3" s="1"/>
  <c r="C14" i="3"/>
  <c r="M24" i="3" s="1"/>
  <c r="C13" i="3"/>
  <c r="M23" i="3" s="1"/>
  <c r="C12" i="3"/>
  <c r="M22" i="3" s="1"/>
  <c r="C11" i="3"/>
  <c r="M21" i="3" s="1"/>
  <c r="C10" i="3"/>
  <c r="M20" i="3" s="1"/>
  <c r="C9" i="3"/>
  <c r="M19" i="3" s="1"/>
  <c r="C8" i="3"/>
  <c r="M18" i="3" s="1"/>
  <c r="C7" i="3"/>
  <c r="M17" i="3" s="1"/>
  <c r="C6" i="3"/>
  <c r="M16" i="3" s="1"/>
  <c r="C5" i="3"/>
  <c r="M15" i="3" s="1"/>
  <c r="B20" i="3"/>
  <c r="L30" i="3" s="1"/>
  <c r="B19" i="3"/>
  <c r="B18" i="3"/>
  <c r="F18" i="3" s="1"/>
  <c r="B17" i="3"/>
  <c r="B16" i="3"/>
  <c r="B15" i="3"/>
  <c r="L25" i="3" s="1"/>
  <c r="B14" i="3"/>
  <c r="B13" i="3"/>
  <c r="B12" i="3"/>
  <c r="B11" i="3"/>
  <c r="F11" i="3" s="1"/>
  <c r="B10" i="3"/>
  <c r="B9" i="3"/>
  <c r="B8" i="3"/>
  <c r="B7" i="3"/>
  <c r="B6" i="3"/>
  <c r="L16" i="3" s="1"/>
  <c r="B5" i="3"/>
  <c r="L15" i="3" s="1"/>
  <c r="R14" i="2"/>
  <c r="N25" i="3"/>
  <c r="N26" i="3"/>
  <c r="N27" i="3"/>
  <c r="N28" i="3"/>
  <c r="N29" i="3"/>
  <c r="N30" i="3"/>
  <c r="N24" i="3"/>
  <c r="N23" i="3"/>
  <c r="N22" i="3"/>
  <c r="N21" i="3"/>
  <c r="N20" i="3"/>
  <c r="N19" i="3"/>
  <c r="N18" i="3"/>
  <c r="N17" i="3"/>
  <c r="N16" i="3"/>
  <c r="N15" i="3"/>
  <c r="M33" i="2"/>
  <c r="N33" i="2"/>
  <c r="O33" i="2"/>
  <c r="M32" i="2"/>
  <c r="N32" i="2"/>
  <c r="O32" i="2"/>
  <c r="M31" i="2"/>
  <c r="N31" i="2"/>
  <c r="O31" i="2"/>
  <c r="M30" i="2"/>
  <c r="N30" i="2"/>
  <c r="O30" i="2"/>
  <c r="M29" i="2"/>
  <c r="N29" i="2"/>
  <c r="O29" i="2"/>
  <c r="M28" i="2"/>
  <c r="N28" i="2"/>
  <c r="O28" i="2"/>
  <c r="M27" i="2"/>
  <c r="N27" i="2"/>
  <c r="O27" i="2"/>
  <c r="M26" i="2"/>
  <c r="N26" i="2"/>
  <c r="O26" i="2"/>
  <c r="M25" i="2"/>
  <c r="N25" i="2"/>
  <c r="O25" i="2"/>
  <c r="M24" i="2"/>
  <c r="N24" i="2"/>
  <c r="O24" i="2"/>
  <c r="M23" i="2"/>
  <c r="N23" i="2"/>
  <c r="O23" i="2"/>
  <c r="M22" i="2"/>
  <c r="N22" i="2"/>
  <c r="O22" i="2"/>
  <c r="M21" i="2"/>
  <c r="N21" i="2"/>
  <c r="O21" i="2"/>
  <c r="M20" i="2"/>
  <c r="N20" i="2"/>
  <c r="O20" i="2"/>
  <c r="M19" i="2"/>
  <c r="N19" i="2"/>
  <c r="O19" i="2"/>
  <c r="O18" i="2"/>
  <c r="N18" i="2"/>
  <c r="M18" i="2"/>
  <c r="L6" i="3"/>
  <c r="Q14" i="3"/>
  <c r="Q13" i="3"/>
  <c r="Q12" i="3"/>
  <c r="Q11" i="3"/>
  <c r="R15" i="2"/>
  <c r="R16" i="2"/>
  <c r="R17" i="2"/>
  <c r="F10" i="3" l="1"/>
  <c r="L19" i="3"/>
  <c r="F15" i="3"/>
  <c r="F7" i="3"/>
  <c r="L26" i="3"/>
  <c r="Q26" i="3" s="1"/>
  <c r="F16" i="3"/>
  <c r="F9" i="3"/>
  <c r="F17" i="3"/>
  <c r="L27" i="3"/>
  <c r="Q27" i="3" s="1"/>
  <c r="F20" i="3"/>
  <c r="L21" i="3"/>
  <c r="Q21" i="3" s="1"/>
  <c r="F12" i="3"/>
  <c r="L28" i="3"/>
  <c r="Q28" i="3" s="1"/>
  <c r="L20" i="3"/>
  <c r="Q20" i="3" s="1"/>
  <c r="L17" i="3"/>
  <c r="Q17" i="3" s="1"/>
  <c r="F6" i="3"/>
  <c r="L23" i="3"/>
  <c r="Q23" i="3" s="1"/>
  <c r="F5" i="3"/>
  <c r="F8" i="3"/>
  <c r="F13" i="3"/>
  <c r="L22" i="3"/>
  <c r="Q22" i="3" s="1"/>
  <c r="F19" i="3"/>
  <c r="L29" i="3"/>
  <c r="Q29" i="3" s="1"/>
  <c r="L18" i="3"/>
  <c r="Q18" i="3" s="1"/>
  <c r="F14" i="3"/>
  <c r="L24" i="3"/>
  <c r="Q24" i="3" s="1"/>
  <c r="Q30" i="3"/>
  <c r="R27" i="2"/>
  <c r="R18" i="2"/>
  <c r="R26" i="2"/>
  <c r="Q19" i="3"/>
  <c r="Q15" i="3"/>
  <c r="Q25" i="3"/>
  <c r="Q16" i="3"/>
  <c r="R23" i="2"/>
  <c r="R25" i="2"/>
  <c r="R33" i="2"/>
  <c r="R29" i="2"/>
  <c r="R24" i="2"/>
  <c r="R28" i="2"/>
  <c r="R19" i="2"/>
  <c r="R31" i="2"/>
  <c r="R21" i="2"/>
  <c r="R20" i="2"/>
  <c r="R32" i="2"/>
  <c r="R30" i="2"/>
  <c r="R22" i="2"/>
</calcChain>
</file>

<file path=xl/sharedStrings.xml><?xml version="1.0" encoding="utf-8"?>
<sst xmlns="http://schemas.openxmlformats.org/spreadsheetml/2006/main" count="1104" uniqueCount="126">
  <si>
    <t>&gt;=</t>
  </si>
  <si>
    <t>variables</t>
  </si>
  <si>
    <t>b</t>
  </si>
  <si>
    <t>&gt;=0</t>
  </si>
  <si>
    <t>&gt;=1</t>
  </si>
  <si>
    <t>W1</t>
  </si>
  <si>
    <t>W2</t>
  </si>
  <si>
    <t>ß1</t>
  </si>
  <si>
    <t>ß2</t>
  </si>
  <si>
    <t>ß1 - W1</t>
  </si>
  <si>
    <t>ß1 + W1</t>
  </si>
  <si>
    <t>ß2 - W2</t>
  </si>
  <si>
    <t>ß2 + W2</t>
  </si>
  <si>
    <t>x1</t>
  </si>
  <si>
    <t>x2</t>
  </si>
  <si>
    <t>y</t>
  </si>
  <si>
    <t xml:space="preserve">coef </t>
  </si>
  <si>
    <t>x3</t>
  </si>
  <si>
    <t>ε1</t>
  </si>
  <si>
    <t>ε2</t>
  </si>
  <si>
    <t>ε3</t>
  </si>
  <si>
    <t>ε4</t>
  </si>
  <si>
    <t>ε5</t>
  </si>
  <si>
    <t>ε6</t>
  </si>
  <si>
    <t>ε7</t>
  </si>
  <si>
    <t>ε8</t>
  </si>
  <si>
    <t>ε9</t>
  </si>
  <si>
    <t>ε10</t>
  </si>
  <si>
    <t>ε11</t>
  </si>
  <si>
    <t>ε12</t>
  </si>
  <si>
    <t>ε13</t>
  </si>
  <si>
    <t>ε14</t>
  </si>
  <si>
    <t>ε15</t>
  </si>
  <si>
    <t>ε16</t>
  </si>
  <si>
    <t>coef de la fct objectif</t>
  </si>
  <si>
    <t>x</t>
  </si>
  <si>
    <t>classe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</si>
  <si>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</si>
  <si>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</si>
  <si>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</si>
  <si>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</si>
  <si>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</si>
  <si>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</si>
  <si>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</si>
  <si>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</si>
  <si>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</si>
  <si>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</si>
  <si>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</si>
  <si>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</si>
  <si>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</si>
  <si>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</si>
  <si>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</si>
  <si>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</si>
  <si>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</si>
  <si>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</si>
  <si>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</si>
  <si>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</si>
  <si>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</si>
  <si>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</si>
  <si>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</si>
  <si>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</si>
  <si>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</si>
  <si>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</si>
  <si>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</si>
  <si>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</si>
  <si>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</si>
  <si>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</si>
  <si>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</si>
  <si>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</si>
  <si>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</si>
  <si>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</si>
  <si>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</si>
  <si>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</si>
  <si>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</si>
  <si>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</si>
  <si>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</si>
  <si>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</si>
  <si>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</si>
  <si>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</si>
  <si>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</si>
  <si>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</si>
  <si>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</si>
  <si>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</si>
  <si>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</si>
  <si>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</si>
  <si>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</si>
  <si>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</si>
  <si>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</si>
  <si>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</si>
  <si>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</si>
  <si>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</si>
  <si>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</si>
  <si>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</si>
  <si>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</si>
  <si>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</si>
  <si>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</si>
  <si>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</si>
  <si>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</si>
  <si>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 xml:space="preserve"> εi  &gt;=0</t>
  </si>
  <si>
    <t xml:space="preserve"> εi  &lt;=2</t>
  </si>
  <si>
    <t>M</t>
  </si>
  <si>
    <t>En rouge, les points exentrés ` en prévision de l'évaluation des loss face à des "outliers"</t>
  </si>
  <si>
    <t>"+1"</t>
  </si>
  <si>
    <t>"-1"</t>
  </si>
  <si>
    <t>Hinge C=1</t>
  </si>
  <si>
    <t>C</t>
  </si>
  <si>
    <t>fct objective</t>
  </si>
  <si>
    <t>coef</t>
  </si>
  <si>
    <t>C=1/M=1000000</t>
  </si>
  <si>
    <t>Séparation</t>
  </si>
  <si>
    <t>y = -(w1x +b)/w2</t>
  </si>
  <si>
    <t>C=0,5/M=1000000</t>
  </si>
  <si>
    <t>Hinge C=0,01</t>
  </si>
  <si>
    <t>C=0,5 et M =1</t>
  </si>
  <si>
    <t>Changement points non "support"</t>
  </si>
  <si>
    <t>Hinge C=100000</t>
  </si>
  <si>
    <t>Hinge C=0,1</t>
  </si>
  <si>
    <t>Hinge C=1 avec outlier</t>
  </si>
  <si>
    <t>C &amp; M =0,5</t>
  </si>
  <si>
    <t>C &amp; M =10</t>
  </si>
  <si>
    <t>C=1000000 &amp; M=0,5</t>
  </si>
  <si>
    <t>C&amp; M=100000</t>
  </si>
  <si>
    <t>pas de solution</t>
  </si>
  <si>
    <t>Hinge C=1 sans outlier</t>
  </si>
  <si>
    <t>C=10/M=10</t>
  </si>
  <si>
    <t>C =1 &amp;M=100000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</si>
</sst>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5">
    <font>
      <sz val="12"/>
      <color theme="1"/>
      <name val="Calibri"/>
      <family val="2"/>
      <scheme val="minor"/>
    </font>
    <font>
      <sz val="10"/>
      <color theme="1"/>
      <name val="Liberation Sans"/>
    </font>
    <font>
      <sz val="8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0"/>
      <name val="Liberation Sans"/>
    </font>
    <font>
      <i/>
      <sz val="12"/>
      <color theme="0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BFBFBF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3" fillId="0" borderId="0" xfId="0" applyFont="1"/>
    <xf numFmtId="0" fontId="0" fillId="8" borderId="9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9" fillId="0" borderId="0" xfId="1"/>
    <xf numFmtId="0" fontId="10" fillId="10" borderId="0" xfId="1" applyFont="1" applyFill="1" applyAlignment="1">
      <alignment horizontal="center" vertical="center"/>
    </xf>
    <xf numFmtId="0" fontId="11" fillId="9" borderId="0" xfId="1" applyFont="1" applyFill="1"/>
    <xf numFmtId="0" fontId="9" fillId="11" borderId="1" xfId="1" applyFill="1" applyBorder="1"/>
    <xf numFmtId="0" fontId="9" fillId="11" borderId="0" xfId="1" applyFill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9" fillId="2" borderId="0" xfId="1" applyFill="1"/>
    <xf numFmtId="0" fontId="1" fillId="7" borderId="2" xfId="1" applyFont="1" applyFill="1" applyBorder="1" applyAlignment="1">
      <alignment horizontal="center" vertical="center"/>
    </xf>
    <xf numFmtId="0" fontId="9" fillId="7" borderId="2" xfId="1" applyFill="1" applyBorder="1" applyAlignment="1">
      <alignment horizontal="center" vertical="center"/>
    </xf>
    <xf numFmtId="0" fontId="9" fillId="0" borderId="2" xfId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7" borderId="12" xfId="1" applyFont="1" applyFill="1" applyBorder="1" applyAlignment="1">
      <alignment horizontal="center" vertical="center"/>
    </xf>
    <xf numFmtId="0" fontId="9" fillId="0" borderId="12" xfId="1" applyBorder="1" applyAlignment="1">
      <alignment horizontal="center" vertical="center"/>
    </xf>
    <xf numFmtId="0" fontId="9" fillId="7" borderId="12" xfId="1" applyFill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9" fillId="5" borderId="2" xfId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9" fillId="13" borderId="2" xfId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8" borderId="2" xfId="0" applyFill="1" applyBorder="1"/>
    <xf numFmtId="0" fontId="1" fillId="12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9" borderId="0" xfId="0" applyFont="1" applyFill="1"/>
    <xf numFmtId="0" fontId="9" fillId="11" borderId="0" xfId="1" applyFill="1"/>
    <xf numFmtId="164" fontId="0" fillId="2" borderId="0" xfId="0" applyNumberFormat="1" applyFill="1" applyAlignment="1">
      <alignment horizontal="center" vertical="center"/>
    </xf>
    <xf numFmtId="0" fontId="0" fillId="7" borderId="2" xfId="0" applyFill="1" applyBorder="1"/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0" fontId="7" fillId="15" borderId="2" xfId="0" applyFont="1" applyFill="1" applyBorder="1"/>
    <xf numFmtId="0" fontId="13" fillId="15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/>
    </xf>
    <xf numFmtId="0" fontId="9" fillId="11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14" fillId="0" borderId="2" xfId="0" applyNumberFormat="1" applyFont="1" applyBorder="1" applyAlignment="1">
      <alignment horizontal="center" vertical="center"/>
    </xf>
    <xf numFmtId="164" fontId="9" fillId="2" borderId="0" xfId="1" applyNumberFormat="1" applyFill="1"/>
    <xf numFmtId="0" fontId="0" fillId="11" borderId="2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2" fontId="9" fillId="12" borderId="2" xfId="1" applyNumberForma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5" borderId="2" xfId="0" applyFill="1" applyBorder="1"/>
    <xf numFmtId="0" fontId="5" fillId="4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0" fillId="11" borderId="13" xfId="0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9" fillId="11" borderId="22" xfId="0" applyFont="1" applyFill="1" applyBorder="1" applyAlignment="1">
      <alignment horizontal="center"/>
    </xf>
    <xf numFmtId="0" fontId="12" fillId="11" borderId="21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165" fontId="0" fillId="11" borderId="2" xfId="0" applyNumberForma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center" vertical="center"/>
    </xf>
    <xf numFmtId="165" fontId="0" fillId="12" borderId="2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2" fillId="18" borderId="13" xfId="0" applyFont="1" applyFill="1" applyBorder="1" applyAlignment="1">
      <alignment horizontal="center" vertical="center"/>
    </xf>
    <xf numFmtId="165" fontId="0" fillId="18" borderId="2" xfId="0" applyNumberFormat="1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2" fillId="19" borderId="13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165" fontId="0" fillId="19" borderId="2" xfId="0" applyNumberFormat="1" applyFill="1" applyBorder="1" applyAlignment="1">
      <alignment horizontal="center" vertical="center"/>
    </xf>
    <xf numFmtId="0" fontId="9" fillId="19" borderId="0" xfId="1" applyFill="1"/>
    <xf numFmtId="2" fontId="9" fillId="19" borderId="2" xfId="1" applyNumberFormat="1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25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26" xfId="0" applyFill="1" applyBorder="1" applyAlignment="1">
      <alignment horizontal="center" vertical="center"/>
    </xf>
    <xf numFmtId="0" fontId="0" fillId="19" borderId="27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9" fillId="20" borderId="0" xfId="1" applyFill="1"/>
    <xf numFmtId="0" fontId="12" fillId="20" borderId="13" xfId="0" applyFont="1" applyFill="1" applyBorder="1" applyAlignment="1">
      <alignment horizontal="center" vertical="center"/>
    </xf>
    <xf numFmtId="2" fontId="0" fillId="20" borderId="2" xfId="0" applyNumberFormat="1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12" fillId="18" borderId="13" xfId="0" applyFont="1" applyFill="1" applyBorder="1" applyAlignment="1">
      <alignment horizontal="center" vertical="center"/>
    </xf>
    <xf numFmtId="2" fontId="9" fillId="18" borderId="2" xfId="1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B56F5E4C-A6B9-6A46-983C-77261D175A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493208298848538E-2"/>
          <c:y val="7.6256646017045668E-2"/>
          <c:w val="0.85952671017388449"/>
          <c:h val="0.89837054593640409"/>
        </c:manualLayout>
      </c:layout>
      <c:scatterChart>
        <c:scatterStyle val="lineMarker"/>
        <c:varyColors val="0"/>
        <c:ser>
          <c:idx val="0"/>
          <c:order val="0"/>
          <c:tx>
            <c:v>Classe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AF-F341-BB57-57608CBA0EE6}"/>
              </c:ext>
            </c:extLst>
          </c:dPt>
          <c:xVal>
            <c:numRef>
              <c:f>'Q1'!$C$5:$C$12</c:f>
              <c:numCache>
                <c:formatCode>General</c:formatCode>
                <c:ptCount val="8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</c:numCache>
            </c:numRef>
          </c:xVal>
          <c:yVal>
            <c:numRef>
              <c:f>'Q1'!$F$5:$F$12</c:f>
              <c:numCache>
                <c:formatCode>General</c:formatCode>
                <c:ptCount val="8"/>
                <c:pt idx="0">
                  <c:v>-20</c:v>
                </c:pt>
                <c:pt idx="1">
                  <c:v>15</c:v>
                </c:pt>
                <c:pt idx="2">
                  <c:v>19</c:v>
                </c:pt>
                <c:pt idx="3">
                  <c:v>-2</c:v>
                </c:pt>
                <c:pt idx="4">
                  <c:v>12</c:v>
                </c:pt>
                <c:pt idx="5">
                  <c:v>3</c:v>
                </c:pt>
                <c:pt idx="6">
                  <c:v>0</c:v>
                </c:pt>
                <c:pt idx="7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8-9A4A-BA6B-842AC806C895}"/>
            </c:ext>
          </c:extLst>
        </c:ser>
        <c:ser>
          <c:idx val="1"/>
          <c:order val="1"/>
          <c:tx>
            <c:v>Classe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F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BAF-F341-BB57-57608CBA0EE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B0F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AF-F341-BB57-57608CBA0EE6}"/>
              </c:ext>
            </c:extLst>
          </c:dPt>
          <c:xVal>
            <c:numRef>
              <c:f>'Q1'!$C$13:$C$20</c:f>
              <c:numCache>
                <c:formatCode>General</c:formatCode>
                <c:ptCount val="8"/>
                <c:pt idx="0">
                  <c:v>15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5.2</c:v>
                </c:pt>
                <c:pt idx="5">
                  <c:v>9</c:v>
                </c:pt>
                <c:pt idx="6">
                  <c:v>9</c:v>
                </c:pt>
                <c:pt idx="7">
                  <c:v>29</c:v>
                </c:pt>
              </c:numCache>
            </c:numRef>
          </c:xVal>
          <c:yVal>
            <c:numRef>
              <c:f>'Q1'!$F$13:$F$20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-100</c:v>
                </c:pt>
                <c:pt idx="3">
                  <c:v>-15</c:v>
                </c:pt>
                <c:pt idx="4">
                  <c:v>15</c:v>
                </c:pt>
                <c:pt idx="5">
                  <c:v>0</c:v>
                </c:pt>
                <c:pt idx="6">
                  <c:v>6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8-9A4A-BA6B-842AC806C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  <c:minorUnit val="1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classe +1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(Q5_Hinge_Loss!$D$16,Q5_Hinge_Loss!$D$19,Q5_Hinge_Loss!$D$24,Q5_Hinge_Loss!$D$26:$D$30)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5.2</c:v>
                </c:pt>
                <c:pt idx="6">
                  <c:v>9</c:v>
                </c:pt>
                <c:pt idx="7">
                  <c:v>9</c:v>
                </c:pt>
              </c:numCache>
            </c:numRef>
          </c:xVal>
          <c:yVal>
            <c:numRef>
              <c:f>(Q5_Hinge_Loss!$F$16,Q5_Hinge_Loss!$F$19,Q5_Hinge_Loss!$F$24,Q5_Hinge_Loss!$F$26:$F$30)</c:f>
              <c:numCache>
                <c:formatCode>General</c:formatCode>
                <c:ptCount val="8"/>
                <c:pt idx="0">
                  <c:v>-20</c:v>
                </c:pt>
                <c:pt idx="1">
                  <c:v>-2</c:v>
                </c:pt>
                <c:pt idx="2">
                  <c:v>2</c:v>
                </c:pt>
                <c:pt idx="3">
                  <c:v>-100</c:v>
                </c:pt>
                <c:pt idx="4">
                  <c:v>-15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0-D244-8337-1EA7B390AD08}"/>
            </c:ext>
          </c:extLst>
        </c:ser>
        <c:ser>
          <c:idx val="1"/>
          <c:order val="1"/>
          <c:tx>
            <c:v>classe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(Q5_Hinge_Loss!$D$17:$D$18,Q5_Hinge_Loss!$D$20:$D$23,Q5_Hinge_Loss!$D$25,Q5_Hinge_Loss!$D$31)</c:f>
              <c:numCache>
                <c:formatCode>General</c:formatCode>
                <c:ptCount val="8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4.8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29</c:v>
                </c:pt>
              </c:numCache>
            </c:numRef>
          </c:xVal>
          <c:yVal>
            <c:numRef>
              <c:f>(Q5_Hinge_Loss!$F$17:$F$18,Q5_Hinge_Loss!$F$20:$F$23,Q5_Hinge_Loss!$F$25,Q5_Hinge_Loss!$F$31)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-20</c:v>
                </c:pt>
                <c:pt idx="6">
                  <c:v>7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0-D244-8337-1EA7B390AD08}"/>
            </c:ext>
          </c:extLst>
        </c:ser>
        <c:ser>
          <c:idx val="2"/>
          <c:order val="2"/>
          <c:tx>
            <c:strRef>
              <c:f>Q5_Hinge_Loss!$I$15</c:f>
              <c:strCache>
                <c:ptCount val="1"/>
                <c:pt idx="0">
                  <c:v>Hinge C=0,01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Q5_Hinge_Loss!$D$16:$D$31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Q5_Hinge_Loss!$I$16:$I$31</c:f>
              <c:numCache>
                <c:formatCode>0.0</c:formatCode>
                <c:ptCount val="16"/>
                <c:pt idx="0">
                  <c:v>-40.500000000000078</c:v>
                </c:pt>
                <c:pt idx="1">
                  <c:v>-40.500000000000078</c:v>
                </c:pt>
                <c:pt idx="2">
                  <c:v>-40.500000000000078</c:v>
                </c:pt>
                <c:pt idx="3">
                  <c:v>-40.500000000000078</c:v>
                </c:pt>
                <c:pt idx="4">
                  <c:v>-40.500000000000078</c:v>
                </c:pt>
                <c:pt idx="5">
                  <c:v>-40.500000000000078</c:v>
                </c:pt>
                <c:pt idx="6">
                  <c:v>-40.500000000000078</c:v>
                </c:pt>
                <c:pt idx="7">
                  <c:v>-40.500000000000078</c:v>
                </c:pt>
                <c:pt idx="8">
                  <c:v>-40.500000000000078</c:v>
                </c:pt>
                <c:pt idx="9">
                  <c:v>-40.500000000000078</c:v>
                </c:pt>
                <c:pt idx="10">
                  <c:v>-40.500000000000078</c:v>
                </c:pt>
                <c:pt idx="11">
                  <c:v>-40.500000000000078</c:v>
                </c:pt>
                <c:pt idx="12">
                  <c:v>-40.500000000000078</c:v>
                </c:pt>
                <c:pt idx="13">
                  <c:v>-40.500000000000078</c:v>
                </c:pt>
                <c:pt idx="14">
                  <c:v>-40.500000000000078</c:v>
                </c:pt>
                <c:pt idx="15">
                  <c:v>-40.500000000000078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40-D244-8337-1EA7B390AD08}"/>
            </c:ext>
          </c:extLst>
        </c:ser>
        <c:ser>
          <c:idx val="3"/>
          <c:order val="3"/>
          <c:tx>
            <c:strRef>
              <c:f>Q5_Hinge_Loss!$J$15</c:f>
              <c:strCache>
                <c:ptCount val="1"/>
                <c:pt idx="0">
                  <c:v>"+1"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Q5_Hinge_Loss!$D$16:$D$31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Q5_Hinge_Loss!$J$16:$J$31</c:f>
              <c:numCache>
                <c:formatCode>0.0</c:formatCode>
                <c:ptCount val="16"/>
                <c:pt idx="0">
                  <c:v>-100.00000000000023</c:v>
                </c:pt>
                <c:pt idx="1">
                  <c:v>-100.00000000000023</c:v>
                </c:pt>
                <c:pt idx="2">
                  <c:v>-100.00000000000023</c:v>
                </c:pt>
                <c:pt idx="3">
                  <c:v>-100.00000000000023</c:v>
                </c:pt>
                <c:pt idx="4">
                  <c:v>-100.00000000000023</c:v>
                </c:pt>
                <c:pt idx="5">
                  <c:v>-100.00000000000023</c:v>
                </c:pt>
                <c:pt idx="6">
                  <c:v>-100.00000000000023</c:v>
                </c:pt>
                <c:pt idx="7">
                  <c:v>-100.00000000000023</c:v>
                </c:pt>
                <c:pt idx="8">
                  <c:v>-100.00000000000023</c:v>
                </c:pt>
                <c:pt idx="9">
                  <c:v>-100.00000000000023</c:v>
                </c:pt>
                <c:pt idx="10">
                  <c:v>-100.00000000000023</c:v>
                </c:pt>
                <c:pt idx="11">
                  <c:v>-100.00000000000023</c:v>
                </c:pt>
                <c:pt idx="12">
                  <c:v>-100.00000000000023</c:v>
                </c:pt>
                <c:pt idx="13">
                  <c:v>-100.00000000000023</c:v>
                </c:pt>
                <c:pt idx="14">
                  <c:v>-100.00000000000023</c:v>
                </c:pt>
                <c:pt idx="15">
                  <c:v>-100.00000000000023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C-2F4B-8100-05B276DE3200}"/>
            </c:ext>
          </c:extLst>
        </c:ser>
        <c:ser>
          <c:idx val="4"/>
          <c:order val="4"/>
          <c:tx>
            <c:strRef>
              <c:f>Q5_Hinge_Loss!$K$15</c:f>
              <c:strCache>
                <c:ptCount val="1"/>
                <c:pt idx="0">
                  <c:v>"-1"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Q5_Hinge_Loss!$D$16:$D$31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Q5_Hinge_Loss!$K$16:$K$31</c:f>
              <c:numCache>
                <c:formatCode>0.0</c:formatCode>
                <c:ptCount val="16"/>
                <c:pt idx="0">
                  <c:v>19.000000000000075</c:v>
                </c:pt>
                <c:pt idx="1">
                  <c:v>19.000000000000075</c:v>
                </c:pt>
                <c:pt idx="2">
                  <c:v>19.000000000000075</c:v>
                </c:pt>
                <c:pt idx="3">
                  <c:v>19.000000000000075</c:v>
                </c:pt>
                <c:pt idx="4">
                  <c:v>19.000000000000075</c:v>
                </c:pt>
                <c:pt idx="5">
                  <c:v>19.000000000000075</c:v>
                </c:pt>
                <c:pt idx="6">
                  <c:v>19.000000000000075</c:v>
                </c:pt>
                <c:pt idx="7">
                  <c:v>19.000000000000075</c:v>
                </c:pt>
                <c:pt idx="8">
                  <c:v>19.000000000000075</c:v>
                </c:pt>
                <c:pt idx="9">
                  <c:v>19.000000000000075</c:v>
                </c:pt>
                <c:pt idx="10">
                  <c:v>19.000000000000075</c:v>
                </c:pt>
                <c:pt idx="11">
                  <c:v>19.000000000000075</c:v>
                </c:pt>
                <c:pt idx="12">
                  <c:v>19.000000000000075</c:v>
                </c:pt>
                <c:pt idx="13">
                  <c:v>19.000000000000075</c:v>
                </c:pt>
                <c:pt idx="14">
                  <c:v>19.000000000000075</c:v>
                </c:pt>
                <c:pt idx="15">
                  <c:v>19.000000000000075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C-2F4B-8100-05B276DE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classe +1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('Q5_HingeLoss _SansOutlier'!$D$16,'Q5_HingeLoss _SansOutlier'!$D$19,'Q5_HingeLoss _SansOutlier'!$D$24,'Q5_HingeLoss _SansOutlier'!$D$26:$D$30)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5.2</c:v>
                </c:pt>
                <c:pt idx="6">
                  <c:v>9</c:v>
                </c:pt>
                <c:pt idx="7">
                  <c:v>9</c:v>
                </c:pt>
              </c:numCache>
            </c:numRef>
          </c:xVal>
          <c:yVal>
            <c:numRef>
              <c:f>('Q5_HingeLoss _SansOutlier'!$F$16,'Q5_HingeLoss _SansOutlier'!$F$19,'Q5_HingeLoss _SansOutlier'!$F$24,'Q5_HingeLoss _SansOutlier'!$F$26:$F$30)</c:f>
              <c:numCache>
                <c:formatCode>General</c:formatCode>
                <c:ptCount val="8"/>
                <c:pt idx="0">
                  <c:v>-20</c:v>
                </c:pt>
                <c:pt idx="1">
                  <c:v>-2</c:v>
                </c:pt>
                <c:pt idx="2">
                  <c:v>2</c:v>
                </c:pt>
                <c:pt idx="3">
                  <c:v>-100</c:v>
                </c:pt>
                <c:pt idx="4">
                  <c:v>-15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0-F94F-BD95-99DA8673BB53}"/>
            </c:ext>
          </c:extLst>
        </c:ser>
        <c:ser>
          <c:idx val="1"/>
          <c:order val="1"/>
          <c:tx>
            <c:v>classe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('Q5_HingeLoss _SansOutlier'!$D$17:$D$18,'Q5_HingeLoss _SansOutlier'!$D$20:$D$23,'Q5_HingeLoss _SansOutlier'!$D$25,'Q5_HingeLoss _SansOutlier'!$D$31)</c:f>
              <c:numCache>
                <c:formatCode>General</c:formatCode>
                <c:ptCount val="8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4.8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('Q5_HingeLoss _SansOutlier'!$F$17:$F$18,'Q5_HingeLoss _SansOutlier'!$F$20:$F$23,'Q5_HingeLoss _SansOutlier'!$F$25,'Q5_HingeLoss _SansOutlier'!$F$31)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-20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0-F94F-BD95-99DA8673BB53}"/>
            </c:ext>
          </c:extLst>
        </c:ser>
        <c:ser>
          <c:idx val="2"/>
          <c:order val="2"/>
          <c:tx>
            <c:strRef>
              <c:f>'Q5_HingeLoss _SansOutlier'!$J$15</c:f>
              <c:strCache>
                <c:ptCount val="1"/>
                <c:pt idx="0">
                  <c:v>Hinge C=1 avec outlier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'Q5_HingeLoss _SansOutlier'!$K$16:$K$31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'Q5_HingeLoss _SansOutlier'!$J$16:$J$31</c:f>
              <c:numCache>
                <c:formatCode>0.000</c:formatCode>
                <c:ptCount val="16"/>
                <c:pt idx="0">
                  <c:v>-1.8461538461540636</c:v>
                </c:pt>
                <c:pt idx="1">
                  <c:v>-4.1538461538463682</c:v>
                </c:pt>
                <c:pt idx="2">
                  <c:v>-2.538461538461755</c:v>
                </c:pt>
                <c:pt idx="3">
                  <c:v>-1.6153846153848332</c:v>
                </c:pt>
                <c:pt idx="4">
                  <c:v>-1.8461538461540636</c:v>
                </c:pt>
                <c:pt idx="5">
                  <c:v>-1.4307692307694488</c:v>
                </c:pt>
                <c:pt idx="6">
                  <c:v>-2.3076923076925246</c:v>
                </c:pt>
                <c:pt idx="7">
                  <c:v>-1.3846153846156029</c:v>
                </c:pt>
                <c:pt idx="8">
                  <c:v>0.92307692307670153</c:v>
                </c:pt>
                <c:pt idx="9">
                  <c:v>-1.1538461538463725</c:v>
                </c:pt>
                <c:pt idx="10">
                  <c:v>-0.69230769230791156</c:v>
                </c:pt>
                <c:pt idx="11">
                  <c:v>-1.1538461538463725</c:v>
                </c:pt>
                <c:pt idx="12">
                  <c:v>-1.3384615384617569</c:v>
                </c:pt>
                <c:pt idx="13">
                  <c:v>-0.46153846153868122</c:v>
                </c:pt>
                <c:pt idx="14">
                  <c:v>-0.46153846153868122</c:v>
                </c:pt>
                <c:pt idx="15">
                  <c:v>4.1538461538459277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D0-F94F-BD95-99DA8673BB53}"/>
            </c:ext>
          </c:extLst>
        </c:ser>
        <c:ser>
          <c:idx val="3"/>
          <c:order val="3"/>
          <c:tx>
            <c:strRef>
              <c:f>'Q5_HingeLoss _SansOutlier'!$I$15</c:f>
              <c:strCache>
                <c:ptCount val="1"/>
                <c:pt idx="0">
                  <c:v>Hinge C=1 sans outlier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'Q5_HingeLoss _SansOutlier'!$D$16:$D$31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</c:numCache>
            </c:numRef>
          </c:xVal>
          <c:yVal>
            <c:numRef>
              <c:f>'Q5_HingeLoss _SansOutlier'!$I$16:$I$31</c:f>
              <c:numCache>
                <c:formatCode>0.000</c:formatCode>
                <c:ptCount val="16"/>
                <c:pt idx="0">
                  <c:v>-8.9999999999999805</c:v>
                </c:pt>
                <c:pt idx="1">
                  <c:v>-68.999999999999957</c:v>
                </c:pt>
                <c:pt idx="2">
                  <c:v>-26.999999999999972</c:v>
                </c:pt>
                <c:pt idx="3">
                  <c:v>-2.9999999999999827</c:v>
                </c:pt>
                <c:pt idx="4">
                  <c:v>-8.9999999999999805</c:v>
                </c:pt>
                <c:pt idx="5">
                  <c:v>1.8000000000000158</c:v>
                </c:pt>
                <c:pt idx="6">
                  <c:v>-20.999999999999972</c:v>
                </c:pt>
                <c:pt idx="7">
                  <c:v>3.0000000000000151</c:v>
                </c:pt>
                <c:pt idx="8">
                  <c:v>62.999999999999986</c:v>
                </c:pt>
                <c:pt idx="9">
                  <c:v>9.0000000000000089</c:v>
                </c:pt>
                <c:pt idx="10">
                  <c:v>21.000000000000004</c:v>
                </c:pt>
                <c:pt idx="11">
                  <c:v>9.0000000000000089</c:v>
                </c:pt>
                <c:pt idx="12">
                  <c:v>4.2000000000000153</c:v>
                </c:pt>
                <c:pt idx="13">
                  <c:v>26.999999999999996</c:v>
                </c:pt>
                <c:pt idx="14">
                  <c:v>26.999999999999996</c:v>
                </c:pt>
                <c:pt idx="15">
                  <c:v>-26.999999999999972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D0-F94F-BD95-99DA8673BB53}"/>
            </c:ext>
          </c:extLst>
        </c:ser>
        <c:ser>
          <c:idx val="4"/>
          <c:order val="4"/>
          <c:tx>
            <c:v>outliers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'Q1'!$C$20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xVal>
          <c:yVal>
            <c:numRef>
              <c:f>'Q1'!$F$20</c:f>
              <c:numCache>
                <c:formatCode>General</c:formatCode>
                <c:ptCount val="1"/>
                <c:pt idx="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D0-F94F-BD95-99DA8673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  <c:max val="35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7030A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425441768303656E-2"/>
          <c:y val="3.3873860242805504E-2"/>
          <c:w val="0.73566088515010775"/>
          <c:h val="0.93225227951438905"/>
        </c:manualLayout>
      </c:layout>
      <c:scatterChart>
        <c:scatterStyle val="lineMarker"/>
        <c:varyColors val="0"/>
        <c:ser>
          <c:idx val="2"/>
          <c:order val="0"/>
          <c:tx>
            <c:strRef>
              <c:f>'Q5 Hard_Margin_Loss'!$I$15</c:f>
              <c:strCache>
                <c:ptCount val="1"/>
                <c:pt idx="0">
                  <c:v>C =1 &amp;M=100000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'Q5 Hard_Margin_Loss'!$D$16:$D$31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Hard_Margin_Loss'!$I$16:$I$31</c:f>
              <c:numCache>
                <c:formatCode>General</c:formatCode>
                <c:ptCount val="16"/>
                <c:pt idx="0">
                  <c:v>-0.67857142866279563</c:v>
                </c:pt>
                <c:pt idx="1">
                  <c:v>-7.1071428572648516</c:v>
                </c:pt>
                <c:pt idx="2">
                  <c:v>-2.6071428572434123</c:v>
                </c:pt>
                <c:pt idx="3">
                  <c:v>-3.5714285802590014E-2</c:v>
                </c:pt>
                <c:pt idx="4">
                  <c:v>-0.67857142866279563</c:v>
                </c:pt>
                <c:pt idx="5">
                  <c:v>0.47857142848557421</c:v>
                </c:pt>
                <c:pt idx="6">
                  <c:v>-1.9642857143832066</c:v>
                </c:pt>
                <c:pt idx="7">
                  <c:v>0.60714285705761561</c:v>
                </c:pt>
                <c:pt idx="8">
                  <c:v>7.0357142856596715</c:v>
                </c:pt>
                <c:pt idx="9">
                  <c:v>1.2499999999178211</c:v>
                </c:pt>
                <c:pt idx="10">
                  <c:v>2.5357142856382322</c:v>
                </c:pt>
                <c:pt idx="11">
                  <c:v>1.2499999999178211</c:v>
                </c:pt>
                <c:pt idx="12">
                  <c:v>0.73571428562965691</c:v>
                </c:pt>
                <c:pt idx="13">
                  <c:v>3.1785714284984374</c:v>
                </c:pt>
                <c:pt idx="14">
                  <c:v>3.1785714284984374</c:v>
                </c:pt>
                <c:pt idx="15">
                  <c:v>16.035714285702547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C-E444-9339-0E1BF9BD6738}"/>
            </c:ext>
          </c:extLst>
        </c:ser>
        <c:ser>
          <c:idx val="3"/>
          <c:order val="1"/>
          <c:tx>
            <c:strRef>
              <c:f>'Q5 Hard_Margin_Loss'!$L$15</c:f>
              <c:strCache>
                <c:ptCount val="1"/>
                <c:pt idx="0">
                  <c:v>C=0,5/M=1000000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'Q5 Hard_Margin_Loss'!$D$16:$D$31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Hard_Margin_Loss'!$L$16:$L$31</c:f>
              <c:numCache>
                <c:formatCode>General</c:formatCode>
                <c:ptCount val="16"/>
                <c:pt idx="0">
                  <c:v>6.5000000016887949</c:v>
                </c:pt>
                <c:pt idx="1">
                  <c:v>6.5000000016887949</c:v>
                </c:pt>
                <c:pt idx="2">
                  <c:v>6.5000000016887949</c:v>
                </c:pt>
                <c:pt idx="3">
                  <c:v>6.5000000016887949</c:v>
                </c:pt>
                <c:pt idx="4">
                  <c:v>6.5000000016887949</c:v>
                </c:pt>
                <c:pt idx="5">
                  <c:v>6.5000000016887949</c:v>
                </c:pt>
                <c:pt idx="6">
                  <c:v>6.5000000016887949</c:v>
                </c:pt>
                <c:pt idx="7">
                  <c:v>6.5000000016887949</c:v>
                </c:pt>
                <c:pt idx="8">
                  <c:v>6.5000000016887949</c:v>
                </c:pt>
                <c:pt idx="9">
                  <c:v>6.5000000016887949</c:v>
                </c:pt>
                <c:pt idx="10">
                  <c:v>6.5000000016887949</c:v>
                </c:pt>
                <c:pt idx="11">
                  <c:v>6.5000000016887949</c:v>
                </c:pt>
                <c:pt idx="12">
                  <c:v>6.5000000016887949</c:v>
                </c:pt>
                <c:pt idx="13">
                  <c:v>6.5000000016887949</c:v>
                </c:pt>
                <c:pt idx="14">
                  <c:v>6.5000000016887949</c:v>
                </c:pt>
                <c:pt idx="15">
                  <c:v>6.5000000016887949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C-E444-9339-0E1BF9BD6738}"/>
            </c:ext>
          </c:extLst>
        </c:ser>
        <c:ser>
          <c:idx val="4"/>
          <c:order val="2"/>
          <c:tx>
            <c:strRef>
              <c:f>'Q5 Hard_Margin_Loss'!$R$15</c:f>
              <c:strCache>
                <c:ptCount val="1"/>
                <c:pt idx="0">
                  <c:v>C=1000000 &amp; M=0,5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5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30E-A443-BFF9-0226F3F36667}"/>
              </c:ext>
            </c:extLst>
          </c:dPt>
          <c:xVal>
            <c:numRef>
              <c:f>'Q5 Hard_Margin_Loss'!$D$16:$D$31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Hard_Margin_Loss'!$R$16:$R$31</c:f>
              <c:numCache>
                <c:formatCode>General</c:formatCode>
                <c:ptCount val="1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C-E444-9339-0E1BF9BD6738}"/>
            </c:ext>
          </c:extLst>
        </c:ser>
        <c:ser>
          <c:idx val="0"/>
          <c:order val="3"/>
          <c:tx>
            <c:strRef>
              <c:f>'Q5 Hard_Margin_Loss'!$U$15</c:f>
              <c:strCache>
                <c:ptCount val="1"/>
                <c:pt idx="0">
                  <c:v>C &amp; M =10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'Q5 Hard_Margin_Loss'!$D$16:$D$31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Hard_Margin_Loss'!$U$16:$U$31</c:f>
              <c:numCache>
                <c:formatCode>General</c:formatCode>
                <c:ptCount val="16"/>
                <c:pt idx="0">
                  <c:v>-6.0000000000001372E-2</c:v>
                </c:pt>
                <c:pt idx="1">
                  <c:v>-4.0599999999999854</c:v>
                </c:pt>
                <c:pt idx="2">
                  <c:v>-1.2599999999999967</c:v>
                </c:pt>
                <c:pt idx="3">
                  <c:v>0.33999999999999686</c:v>
                </c:pt>
                <c:pt idx="4">
                  <c:v>-6.0000000000001372E-2</c:v>
                </c:pt>
                <c:pt idx="5">
                  <c:v>0.65999999999999559</c:v>
                </c:pt>
                <c:pt idx="6">
                  <c:v>-0.85999999999999821</c:v>
                </c:pt>
                <c:pt idx="7">
                  <c:v>0.73999999999999511</c:v>
                </c:pt>
                <c:pt idx="8">
                  <c:v>4.7399999999999789</c:v>
                </c:pt>
                <c:pt idx="9">
                  <c:v>1.1399999999999939</c:v>
                </c:pt>
                <c:pt idx="10">
                  <c:v>1.9399999999999904</c:v>
                </c:pt>
                <c:pt idx="11">
                  <c:v>1.1399999999999939</c:v>
                </c:pt>
                <c:pt idx="12">
                  <c:v>0.81999999999999484</c:v>
                </c:pt>
                <c:pt idx="13">
                  <c:v>2.3399999999999888</c:v>
                </c:pt>
                <c:pt idx="14">
                  <c:v>2.3399999999999888</c:v>
                </c:pt>
                <c:pt idx="15">
                  <c:v>10.339999999999957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0E-A443-BFF9-0226F3F36667}"/>
            </c:ext>
          </c:extLst>
        </c:ser>
        <c:ser>
          <c:idx val="1"/>
          <c:order val="4"/>
          <c:tx>
            <c:v>classe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('Q5 Hard_Margin_Loss'!$D$16,'Q5 Hard_Margin_Loss'!$D$19,'Q5 Hard_Margin_Loss'!$D$24,'Q5 Hard_Margin_Loss'!$D$26:$D$30)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5.2</c:v>
                </c:pt>
                <c:pt idx="6">
                  <c:v>9</c:v>
                </c:pt>
                <c:pt idx="7">
                  <c:v>9</c:v>
                </c:pt>
              </c:numCache>
            </c:numRef>
          </c:xVal>
          <c:yVal>
            <c:numRef>
              <c:f>('Q5 Hard_Margin_Loss'!$F$16,'Q5 Hard_Margin_Loss'!$F$19,'Q5 Hard_Margin_Loss'!$F$24,'Q5 Hard_Margin_Loss'!$F$26:$F$30)</c:f>
              <c:numCache>
                <c:formatCode>General</c:formatCode>
                <c:ptCount val="8"/>
                <c:pt idx="0">
                  <c:v>-20</c:v>
                </c:pt>
                <c:pt idx="1">
                  <c:v>-2</c:v>
                </c:pt>
                <c:pt idx="2">
                  <c:v>2</c:v>
                </c:pt>
                <c:pt idx="3">
                  <c:v>-100</c:v>
                </c:pt>
                <c:pt idx="4">
                  <c:v>-15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0E-A443-BFF9-0226F3F36667}"/>
            </c:ext>
          </c:extLst>
        </c:ser>
        <c:ser>
          <c:idx val="5"/>
          <c:order val="5"/>
          <c:tx>
            <c:v>classe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('Q5 Hard_Margin_Loss'!$D$17:$D$18,'Q5 Hard_Margin_Loss'!$D$20:$D$23,'Q5 Hard_Margin_Loss'!$D$25,'Q5 Hard_Margin_Loss'!$D$31)</c:f>
              <c:numCache>
                <c:formatCode>General</c:formatCode>
                <c:ptCount val="8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4.8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29</c:v>
                </c:pt>
              </c:numCache>
            </c:numRef>
          </c:xVal>
          <c:yVal>
            <c:numRef>
              <c:f>('Q5 Hard_Margin_Loss'!$F$17:$F$18,'Q5 Hard_Margin_Loss'!$F$20:$F$23,'Q5 Hard_Margin_Loss'!$F$25,'Q5 Hard_Margin_Loss'!$F$31)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-20</c:v>
                </c:pt>
                <c:pt idx="6">
                  <c:v>7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0E-A443-BFF9-0226F3F3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classe +1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('Q5 Hard_Margin_Loss'!$D$16,'Q5 Hard_Margin_Loss'!$D$19,'Q5 Hard_Margin_Loss'!$D$24,'Q5 Hard_Margin_Loss'!$D$26:$D$30)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5.2</c:v>
                </c:pt>
                <c:pt idx="6">
                  <c:v>9</c:v>
                </c:pt>
                <c:pt idx="7">
                  <c:v>9</c:v>
                </c:pt>
              </c:numCache>
            </c:numRef>
          </c:xVal>
          <c:yVal>
            <c:numRef>
              <c:f>('Q5 Hard_Margin_Loss'!$F$16,'Q5 Hard_Margin_Loss'!$F$19,'Q5 Hard_Margin_Loss'!$F$24,'Q5 Hard_Margin_Loss'!$F$26:$F$30)</c:f>
              <c:numCache>
                <c:formatCode>General</c:formatCode>
                <c:ptCount val="8"/>
                <c:pt idx="0">
                  <c:v>-20</c:v>
                </c:pt>
                <c:pt idx="1">
                  <c:v>-2</c:v>
                </c:pt>
                <c:pt idx="2">
                  <c:v>2</c:v>
                </c:pt>
                <c:pt idx="3">
                  <c:v>-100</c:v>
                </c:pt>
                <c:pt idx="4">
                  <c:v>-15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7-184B-B242-F5A9B3E9112C}"/>
            </c:ext>
          </c:extLst>
        </c:ser>
        <c:ser>
          <c:idx val="1"/>
          <c:order val="1"/>
          <c:tx>
            <c:v>classe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('Q5 Hard_Margin_Loss'!$D$17:$D$18,'Q5 Hard_Margin_Loss'!$D$20:$D$23,'Q5 Hard_Margin_Loss'!$D$25,'Q5 Hard_Margin_Loss'!$D$31)</c:f>
              <c:numCache>
                <c:formatCode>General</c:formatCode>
                <c:ptCount val="8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4.8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29</c:v>
                </c:pt>
              </c:numCache>
            </c:numRef>
          </c:xVal>
          <c:yVal>
            <c:numRef>
              <c:f>('Q5 Hard_Margin_Loss'!$F$17:$F$18,'Q5 Hard_Margin_Loss'!$F$20:$F$23,'Q5 Hard_Margin_Loss'!$F$25,'Q5 Hard_Margin_Loss'!$F$31)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-20</c:v>
                </c:pt>
                <c:pt idx="6">
                  <c:v>7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7-184B-B242-F5A9B3E9112C}"/>
            </c:ext>
          </c:extLst>
        </c:ser>
        <c:ser>
          <c:idx val="2"/>
          <c:order val="2"/>
          <c:tx>
            <c:strRef>
              <c:f>'Q5 Hard_Margin_Loss'!$I$15</c:f>
              <c:strCache>
                <c:ptCount val="1"/>
                <c:pt idx="0">
                  <c:v>C =1 &amp;M=100000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'Q5 Hard_Margin_Loss'!$D$16:$D$31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Hard_Margin_Loss'!$I$16:$I$31</c:f>
              <c:numCache>
                <c:formatCode>General</c:formatCode>
                <c:ptCount val="16"/>
                <c:pt idx="0">
                  <c:v>-0.67857142866279563</c:v>
                </c:pt>
                <c:pt idx="1">
                  <c:v>-7.1071428572648516</c:v>
                </c:pt>
                <c:pt idx="2">
                  <c:v>-2.6071428572434123</c:v>
                </c:pt>
                <c:pt idx="3">
                  <c:v>-3.5714285802590014E-2</c:v>
                </c:pt>
                <c:pt idx="4">
                  <c:v>-0.67857142866279563</c:v>
                </c:pt>
                <c:pt idx="5">
                  <c:v>0.47857142848557421</c:v>
                </c:pt>
                <c:pt idx="6">
                  <c:v>-1.9642857143832066</c:v>
                </c:pt>
                <c:pt idx="7">
                  <c:v>0.60714285705761561</c:v>
                </c:pt>
                <c:pt idx="8">
                  <c:v>7.0357142856596715</c:v>
                </c:pt>
                <c:pt idx="9">
                  <c:v>1.2499999999178211</c:v>
                </c:pt>
                <c:pt idx="10">
                  <c:v>2.5357142856382322</c:v>
                </c:pt>
                <c:pt idx="11">
                  <c:v>1.2499999999178211</c:v>
                </c:pt>
                <c:pt idx="12">
                  <c:v>0.73571428562965691</c:v>
                </c:pt>
                <c:pt idx="13">
                  <c:v>3.1785714284984374</c:v>
                </c:pt>
                <c:pt idx="14">
                  <c:v>3.1785714284984374</c:v>
                </c:pt>
                <c:pt idx="15">
                  <c:v>16.035714285702547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7-184B-B242-F5A9B3E9112C}"/>
            </c:ext>
          </c:extLst>
        </c:ser>
        <c:ser>
          <c:idx val="3"/>
          <c:order val="3"/>
          <c:tx>
            <c:strRef>
              <c:f>'Q5 Hard_Margin_Loss'!$J$15</c:f>
              <c:strCache>
                <c:ptCount val="1"/>
                <c:pt idx="0">
                  <c:v>"+1"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'Q5 Hard_Margin_Loss'!$D$16:$D$31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Hard_Margin_Loss'!$J$16:$J$31</c:f>
              <c:numCache>
                <c:formatCode>General</c:formatCode>
                <c:ptCount val="16"/>
                <c:pt idx="0">
                  <c:v>-2.6428571430888783</c:v>
                </c:pt>
                <c:pt idx="1">
                  <c:v>-9.0714285716909338</c:v>
                </c:pt>
                <c:pt idx="2">
                  <c:v>-4.5714285716694949</c:v>
                </c:pt>
                <c:pt idx="3">
                  <c:v>-2.0000000002286726</c:v>
                </c:pt>
                <c:pt idx="4">
                  <c:v>-2.6428571430888783</c:v>
                </c:pt>
                <c:pt idx="5">
                  <c:v>-1.4857142859405084</c:v>
                </c:pt>
                <c:pt idx="6">
                  <c:v>-3.9285714288092892</c:v>
                </c:pt>
                <c:pt idx="7">
                  <c:v>-1.357142857368467</c:v>
                </c:pt>
                <c:pt idx="8">
                  <c:v>5.0714285712335894</c:v>
                </c:pt>
                <c:pt idx="9">
                  <c:v>-0.71428571450826139</c:v>
                </c:pt>
                <c:pt idx="10">
                  <c:v>0.57142857121214985</c:v>
                </c:pt>
                <c:pt idx="11">
                  <c:v>-0.71428571450826139</c:v>
                </c:pt>
                <c:pt idx="12">
                  <c:v>-1.2285714287964256</c:v>
                </c:pt>
                <c:pt idx="13">
                  <c:v>1.2142857140723549</c:v>
                </c:pt>
                <c:pt idx="14">
                  <c:v>1.2142857140723549</c:v>
                </c:pt>
                <c:pt idx="15">
                  <c:v>14.071428571276465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2-1C4C-8F98-B7C8475E7FEB}"/>
            </c:ext>
          </c:extLst>
        </c:ser>
        <c:ser>
          <c:idx val="4"/>
          <c:order val="4"/>
          <c:tx>
            <c:strRef>
              <c:f>'Q5 Hard_Margin_Loss'!$K$15</c:f>
              <c:strCache>
                <c:ptCount val="1"/>
                <c:pt idx="0">
                  <c:v>"-1"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'Q5 Hard_Margin_Loss'!$D$16:$D$31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Hard_Margin_Loss'!$K$16:$K$31</c:f>
              <c:numCache>
                <c:formatCode>General</c:formatCode>
                <c:ptCount val="16"/>
                <c:pt idx="0">
                  <c:v>1.2857142857632868</c:v>
                </c:pt>
                <c:pt idx="1">
                  <c:v>-5.1428571428387695</c:v>
                </c:pt>
                <c:pt idx="2">
                  <c:v>-0.64285714281732986</c:v>
                </c:pt>
                <c:pt idx="3">
                  <c:v>1.9285714286234925</c:v>
                </c:pt>
                <c:pt idx="4">
                  <c:v>1.2857142857632868</c:v>
                </c:pt>
                <c:pt idx="5">
                  <c:v>2.4428571429116568</c:v>
                </c:pt>
                <c:pt idx="6">
                  <c:v>4.287574264188514E-11</c:v>
                </c:pt>
                <c:pt idx="7">
                  <c:v>2.5714285714836982</c:v>
                </c:pt>
                <c:pt idx="8">
                  <c:v>9.0000000000857554</c:v>
                </c:pt>
                <c:pt idx="9">
                  <c:v>3.2142857143439039</c:v>
                </c:pt>
                <c:pt idx="10">
                  <c:v>4.5000000000643148</c:v>
                </c:pt>
                <c:pt idx="11">
                  <c:v>3.2142857143439039</c:v>
                </c:pt>
                <c:pt idx="12">
                  <c:v>2.7000000000557396</c:v>
                </c:pt>
                <c:pt idx="13">
                  <c:v>5.1428571429245196</c:v>
                </c:pt>
                <c:pt idx="14">
                  <c:v>5.1428571429245196</c:v>
                </c:pt>
                <c:pt idx="15">
                  <c:v>18.00000000012863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52-1C4C-8F98-B7C8475E7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classe +1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('Q5 Hard_Margin_Loss'!$D$16,'Q5 Hard_Margin_Loss'!$D$19,'Q5 Hard_Margin_Loss'!$D$24,'Q5 Hard_Margin_Loss'!$D$26:$D$30)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5.2</c:v>
                </c:pt>
                <c:pt idx="6">
                  <c:v>9</c:v>
                </c:pt>
                <c:pt idx="7">
                  <c:v>9</c:v>
                </c:pt>
              </c:numCache>
            </c:numRef>
          </c:xVal>
          <c:yVal>
            <c:numRef>
              <c:f>('Q5 Hard_Margin_Loss'!$F$16,'Q5 Hard_Margin_Loss'!$F$19,'Q5 Hard_Margin_Loss'!$F$24,'Q5 Hard_Margin_Loss'!$F$26:$F$30)</c:f>
              <c:numCache>
                <c:formatCode>General</c:formatCode>
                <c:ptCount val="8"/>
                <c:pt idx="0">
                  <c:v>-20</c:v>
                </c:pt>
                <c:pt idx="1">
                  <c:v>-2</c:v>
                </c:pt>
                <c:pt idx="2">
                  <c:v>2</c:v>
                </c:pt>
                <c:pt idx="3">
                  <c:v>-100</c:v>
                </c:pt>
                <c:pt idx="4">
                  <c:v>-15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8-EA46-9D03-4825F0381477}"/>
            </c:ext>
          </c:extLst>
        </c:ser>
        <c:ser>
          <c:idx val="1"/>
          <c:order val="1"/>
          <c:tx>
            <c:v>classe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('Q5 Hard_Margin_Loss'!$D$17:$D$18,'Q5 Hard_Margin_Loss'!$D$20:$D$23,'Q5 Hard_Margin_Loss'!$D$25,'Q5 Hard_Margin_Loss'!$D$31)</c:f>
              <c:numCache>
                <c:formatCode>General</c:formatCode>
                <c:ptCount val="8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4.8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29</c:v>
                </c:pt>
              </c:numCache>
            </c:numRef>
          </c:xVal>
          <c:yVal>
            <c:numRef>
              <c:f>('Q5 Hard_Margin_Loss'!$F$17:$F$18,'Q5 Hard_Margin_Loss'!$F$20:$F$23,'Q5 Hard_Margin_Loss'!$F$25,'Q5 Hard_Margin_Loss'!$F$31)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-20</c:v>
                </c:pt>
                <c:pt idx="6">
                  <c:v>7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8-EA46-9D03-4825F0381477}"/>
            </c:ext>
          </c:extLst>
        </c:ser>
        <c:ser>
          <c:idx val="3"/>
          <c:order val="2"/>
          <c:tx>
            <c:strRef>
              <c:f>'Q5 Hard_Margin_Loss'!$L$15</c:f>
              <c:strCache>
                <c:ptCount val="1"/>
                <c:pt idx="0">
                  <c:v>C=0,5/M=1000000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'Q5 Hard_Margin_Loss'!$D$16:$D$31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Hard_Margin_Loss'!$L$16:$L$31</c:f>
              <c:numCache>
                <c:formatCode>General</c:formatCode>
                <c:ptCount val="16"/>
                <c:pt idx="0">
                  <c:v>6.5000000016887949</c:v>
                </c:pt>
                <c:pt idx="1">
                  <c:v>6.5000000016887949</c:v>
                </c:pt>
                <c:pt idx="2">
                  <c:v>6.5000000016887949</c:v>
                </c:pt>
                <c:pt idx="3">
                  <c:v>6.5000000016887949</c:v>
                </c:pt>
                <c:pt idx="4">
                  <c:v>6.5000000016887949</c:v>
                </c:pt>
                <c:pt idx="5">
                  <c:v>6.5000000016887949</c:v>
                </c:pt>
                <c:pt idx="6">
                  <c:v>6.5000000016887949</c:v>
                </c:pt>
                <c:pt idx="7">
                  <c:v>6.5000000016887949</c:v>
                </c:pt>
                <c:pt idx="8">
                  <c:v>6.5000000016887949</c:v>
                </c:pt>
                <c:pt idx="9">
                  <c:v>6.5000000016887949</c:v>
                </c:pt>
                <c:pt idx="10">
                  <c:v>6.5000000016887949</c:v>
                </c:pt>
                <c:pt idx="11">
                  <c:v>6.5000000016887949</c:v>
                </c:pt>
                <c:pt idx="12">
                  <c:v>6.5000000016887949</c:v>
                </c:pt>
                <c:pt idx="13">
                  <c:v>6.5000000016887949</c:v>
                </c:pt>
                <c:pt idx="14">
                  <c:v>6.5000000016887949</c:v>
                </c:pt>
                <c:pt idx="15">
                  <c:v>6.5000000016887949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D8-EA46-9D03-4825F0381477}"/>
            </c:ext>
          </c:extLst>
        </c:ser>
        <c:ser>
          <c:idx val="2"/>
          <c:order val="3"/>
          <c:tx>
            <c:strRef>
              <c:f>'Q5 Hard_Margin_Loss'!$M$15</c:f>
              <c:strCache>
                <c:ptCount val="1"/>
                <c:pt idx="0">
                  <c:v>"+1"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'Q5 Hard_Margin_Loss'!$D$16:$D$31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Hard_Margin_Loss'!$M$16:$M$31</c:f>
              <c:numCache>
                <c:formatCode>General</c:formatCode>
                <c:ptCount val="16"/>
                <c:pt idx="0">
                  <c:v>-1.9999999980209424</c:v>
                </c:pt>
                <c:pt idx="1">
                  <c:v>-1.9999999980209424</c:v>
                </c:pt>
                <c:pt idx="2">
                  <c:v>-1.9999999980209424</c:v>
                </c:pt>
                <c:pt idx="3">
                  <c:v>-1.9999999980209424</c:v>
                </c:pt>
                <c:pt idx="4">
                  <c:v>-1.9999999980209424</c:v>
                </c:pt>
                <c:pt idx="5">
                  <c:v>-1.9999999980209424</c:v>
                </c:pt>
                <c:pt idx="6">
                  <c:v>-1.9999999980209424</c:v>
                </c:pt>
                <c:pt idx="7">
                  <c:v>-1.9999999980209424</c:v>
                </c:pt>
                <c:pt idx="8">
                  <c:v>-1.9999999980209424</c:v>
                </c:pt>
                <c:pt idx="9">
                  <c:v>-1.9999999980209424</c:v>
                </c:pt>
                <c:pt idx="10">
                  <c:v>-1.9999999980209424</c:v>
                </c:pt>
                <c:pt idx="11">
                  <c:v>-1.9999999980209424</c:v>
                </c:pt>
                <c:pt idx="12">
                  <c:v>-1.9999999980209424</c:v>
                </c:pt>
                <c:pt idx="13">
                  <c:v>-1.9999999980209424</c:v>
                </c:pt>
                <c:pt idx="14">
                  <c:v>-1.9999999980209424</c:v>
                </c:pt>
                <c:pt idx="15">
                  <c:v>-1.9999999980209424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0-C945-9439-7FFF282366A6}"/>
            </c:ext>
          </c:extLst>
        </c:ser>
        <c:ser>
          <c:idx val="4"/>
          <c:order val="4"/>
          <c:tx>
            <c:strRef>
              <c:f>'Q5 Hard_Margin_Loss'!$N$15</c:f>
              <c:strCache>
                <c:ptCount val="1"/>
                <c:pt idx="0">
                  <c:v>"-1"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'Q5 Hard_Margin_Loss'!$D$16:$D$31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Hard_Margin_Loss'!$N$16:$N$31</c:f>
              <c:numCache>
                <c:formatCode>General</c:formatCode>
                <c:ptCount val="16"/>
                <c:pt idx="0">
                  <c:v>15.000000001398531</c:v>
                </c:pt>
                <c:pt idx="1">
                  <c:v>15.000000001398531</c:v>
                </c:pt>
                <c:pt idx="2">
                  <c:v>15.000000001398531</c:v>
                </c:pt>
                <c:pt idx="3">
                  <c:v>15.000000001398531</c:v>
                </c:pt>
                <c:pt idx="4">
                  <c:v>15.000000001398531</c:v>
                </c:pt>
                <c:pt idx="5">
                  <c:v>15.000000001398531</c:v>
                </c:pt>
                <c:pt idx="6">
                  <c:v>15.000000001398531</c:v>
                </c:pt>
                <c:pt idx="7">
                  <c:v>15.000000001398531</c:v>
                </c:pt>
                <c:pt idx="8">
                  <c:v>15.000000001398531</c:v>
                </c:pt>
                <c:pt idx="9">
                  <c:v>15.000000001398531</c:v>
                </c:pt>
                <c:pt idx="10">
                  <c:v>15.000000001398531</c:v>
                </c:pt>
                <c:pt idx="11">
                  <c:v>15.000000001398531</c:v>
                </c:pt>
                <c:pt idx="12">
                  <c:v>15.000000001398531</c:v>
                </c:pt>
                <c:pt idx="13">
                  <c:v>15.000000001398531</c:v>
                </c:pt>
                <c:pt idx="14">
                  <c:v>15.000000001398531</c:v>
                </c:pt>
                <c:pt idx="15">
                  <c:v>15.000000001398531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30-C945-9439-7FFF2823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 Hard_Margin_Loss'!$U$15</c:f>
              <c:strCache>
                <c:ptCount val="1"/>
                <c:pt idx="0">
                  <c:v>C &amp; M =10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'Q5 Hard_Margin_Loss'!$D$16:$D$31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Hard_Margin_Loss'!$U$16:$U$31</c:f>
              <c:numCache>
                <c:formatCode>General</c:formatCode>
                <c:ptCount val="16"/>
                <c:pt idx="0">
                  <c:v>-6.0000000000001372E-2</c:v>
                </c:pt>
                <c:pt idx="1">
                  <c:v>-4.0599999999999854</c:v>
                </c:pt>
                <c:pt idx="2">
                  <c:v>-1.2599999999999967</c:v>
                </c:pt>
                <c:pt idx="3">
                  <c:v>0.33999999999999686</c:v>
                </c:pt>
                <c:pt idx="4">
                  <c:v>-6.0000000000001372E-2</c:v>
                </c:pt>
                <c:pt idx="5">
                  <c:v>0.65999999999999559</c:v>
                </c:pt>
                <c:pt idx="6">
                  <c:v>-0.85999999999999821</c:v>
                </c:pt>
                <c:pt idx="7">
                  <c:v>0.73999999999999511</c:v>
                </c:pt>
                <c:pt idx="8">
                  <c:v>4.7399999999999789</c:v>
                </c:pt>
                <c:pt idx="9">
                  <c:v>1.1399999999999939</c:v>
                </c:pt>
                <c:pt idx="10">
                  <c:v>1.9399999999999904</c:v>
                </c:pt>
                <c:pt idx="11">
                  <c:v>1.1399999999999939</c:v>
                </c:pt>
                <c:pt idx="12">
                  <c:v>0.81999999999999484</c:v>
                </c:pt>
                <c:pt idx="13">
                  <c:v>2.3399999999999888</c:v>
                </c:pt>
                <c:pt idx="14">
                  <c:v>2.3399999999999888</c:v>
                </c:pt>
                <c:pt idx="15">
                  <c:v>10.339999999999957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9C-0542-96F5-4A7175BC8243}"/>
            </c:ext>
          </c:extLst>
        </c:ser>
        <c:ser>
          <c:idx val="1"/>
          <c:order val="1"/>
          <c:tx>
            <c:v>classe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('Q5 Hard_Margin_Loss'!$D$16,'Q5 Hard_Margin_Loss'!$D$19,'Q5 Hard_Margin_Loss'!$D$24,'Q5 Hard_Margin_Loss'!$D$26:$D$30)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5.2</c:v>
                </c:pt>
                <c:pt idx="6">
                  <c:v>9</c:v>
                </c:pt>
                <c:pt idx="7">
                  <c:v>9</c:v>
                </c:pt>
              </c:numCache>
            </c:numRef>
          </c:xVal>
          <c:yVal>
            <c:numRef>
              <c:f>('Q5 Hard_Margin_Loss'!$F$16,'Q5 Hard_Margin_Loss'!$F$19,'Q5 Hard_Margin_Loss'!$F$24,'Q5 Hard_Margin_Loss'!$F$26:$F$30)</c:f>
              <c:numCache>
                <c:formatCode>General</c:formatCode>
                <c:ptCount val="8"/>
                <c:pt idx="0">
                  <c:v>-20</c:v>
                </c:pt>
                <c:pt idx="1">
                  <c:v>-2</c:v>
                </c:pt>
                <c:pt idx="2">
                  <c:v>2</c:v>
                </c:pt>
                <c:pt idx="3">
                  <c:v>-100</c:v>
                </c:pt>
                <c:pt idx="4">
                  <c:v>-15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9C-0542-96F5-4A7175BC8243}"/>
            </c:ext>
          </c:extLst>
        </c:ser>
        <c:ser>
          <c:idx val="5"/>
          <c:order val="2"/>
          <c:tx>
            <c:v>classe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('Q5 Hard_Margin_Loss'!$D$17:$D$18,'Q5 Hard_Margin_Loss'!$D$20:$D$23,'Q5 Hard_Margin_Loss'!$D$25,'Q5 Hard_Margin_Loss'!$D$31)</c:f>
              <c:numCache>
                <c:formatCode>General</c:formatCode>
                <c:ptCount val="8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4.8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29</c:v>
                </c:pt>
              </c:numCache>
            </c:numRef>
          </c:xVal>
          <c:yVal>
            <c:numRef>
              <c:f>('Q5 Hard_Margin_Loss'!$F$17:$F$18,'Q5 Hard_Margin_Loss'!$F$20:$F$23,'Q5 Hard_Margin_Loss'!$F$25,'Q5 Hard_Margin_Loss'!$F$31)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-20</c:v>
                </c:pt>
                <c:pt idx="6">
                  <c:v>7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9C-0542-96F5-4A7175BC8243}"/>
            </c:ext>
          </c:extLst>
        </c:ser>
        <c:ser>
          <c:idx val="2"/>
          <c:order val="3"/>
          <c:tx>
            <c:strRef>
              <c:f>'Q5 Hard_Margin_Loss'!$V$15</c:f>
              <c:strCache>
                <c:ptCount val="1"/>
                <c:pt idx="0">
                  <c:v>"+1"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5"/>
            <c:marker>
              <c:symbol val="none"/>
            </c:marker>
            <c:bubble3D val="0"/>
            <c:spPr>
              <a:ln w="12700" cap="rnd">
                <a:solidFill>
                  <a:srgbClr val="0070C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29C-0542-96F5-4A7175BC8243}"/>
              </c:ext>
            </c:extLst>
          </c:dPt>
          <c:xVal>
            <c:numRef>
              <c:f>'Q5 Hard_Margin_Loss'!$D$16:$D$31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Hard_Margin_Loss'!$V$16:$V$31</c:f>
              <c:numCache>
                <c:formatCode>General</c:formatCode>
                <c:ptCount val="16"/>
                <c:pt idx="0">
                  <c:v>-2.4000000000000026</c:v>
                </c:pt>
                <c:pt idx="1">
                  <c:v>-6.3999999999999861</c:v>
                </c:pt>
                <c:pt idx="2">
                  <c:v>-3.5999999999999974</c:v>
                </c:pt>
                <c:pt idx="3">
                  <c:v>-2.000000000000004</c:v>
                </c:pt>
                <c:pt idx="4">
                  <c:v>-2.4000000000000026</c:v>
                </c:pt>
                <c:pt idx="5">
                  <c:v>-1.6800000000000055</c:v>
                </c:pt>
                <c:pt idx="6">
                  <c:v>-3.1999999999999993</c:v>
                </c:pt>
                <c:pt idx="7">
                  <c:v>-1.6000000000000059</c:v>
                </c:pt>
                <c:pt idx="8">
                  <c:v>2.3999999999999782</c:v>
                </c:pt>
                <c:pt idx="9">
                  <c:v>-1.2000000000000071</c:v>
                </c:pt>
                <c:pt idx="10">
                  <c:v>-0.40000000000001068</c:v>
                </c:pt>
                <c:pt idx="11">
                  <c:v>-1.2000000000000071</c:v>
                </c:pt>
                <c:pt idx="12">
                  <c:v>-1.5200000000000062</c:v>
                </c:pt>
                <c:pt idx="13">
                  <c:v>-1.2470025012589764E-14</c:v>
                </c:pt>
                <c:pt idx="14">
                  <c:v>-1.2470025012589764E-14</c:v>
                </c:pt>
                <c:pt idx="15">
                  <c:v>7.9999999999999565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9C-0542-96F5-4A7175BC8243}"/>
            </c:ext>
          </c:extLst>
        </c:ser>
        <c:ser>
          <c:idx val="3"/>
          <c:order val="4"/>
          <c:tx>
            <c:strRef>
              <c:f>'Q5 Hard_Margin_Loss'!$W$15</c:f>
              <c:strCache>
                <c:ptCount val="1"/>
                <c:pt idx="0">
                  <c:v>"-1"</c:v>
                </c:pt>
              </c:strCache>
            </c:strRef>
          </c:tx>
          <c:spPr>
            <a:ln w="127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'Q5 Hard_Margin_Loss'!$D$16:$D$31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Hard_Margin_Loss'!$W$16:$W$31</c:f>
              <c:numCache>
                <c:formatCode>General</c:formatCode>
                <c:ptCount val="16"/>
                <c:pt idx="0">
                  <c:v>2.2799999999999998</c:v>
                </c:pt>
                <c:pt idx="1">
                  <c:v>-1.7199999999999842</c:v>
                </c:pt>
                <c:pt idx="2">
                  <c:v>1.0800000000000045</c:v>
                </c:pt>
                <c:pt idx="3">
                  <c:v>2.6799999999999979</c:v>
                </c:pt>
                <c:pt idx="4">
                  <c:v>2.2799999999999998</c:v>
                </c:pt>
                <c:pt idx="5">
                  <c:v>2.9999999999999969</c:v>
                </c:pt>
                <c:pt idx="6">
                  <c:v>1.4800000000000026</c:v>
                </c:pt>
                <c:pt idx="7">
                  <c:v>3.0799999999999961</c:v>
                </c:pt>
                <c:pt idx="8">
                  <c:v>7.0799999999999796</c:v>
                </c:pt>
                <c:pt idx="9">
                  <c:v>3.4799999999999947</c:v>
                </c:pt>
                <c:pt idx="10">
                  <c:v>4.2799999999999914</c:v>
                </c:pt>
                <c:pt idx="11">
                  <c:v>3.4799999999999947</c:v>
                </c:pt>
                <c:pt idx="12">
                  <c:v>3.1599999999999957</c:v>
                </c:pt>
                <c:pt idx="13">
                  <c:v>4.6799999999999899</c:v>
                </c:pt>
                <c:pt idx="14">
                  <c:v>4.6799999999999899</c:v>
                </c:pt>
                <c:pt idx="15">
                  <c:v>12.679999999999959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9C-0542-96F5-4A7175BC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classe +1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('Q5 Hard_MarginLoss_SansOutlier'!$D$16,'Q5 Hard_MarginLoss_SansOutlier'!$D$19,'Q5 Hard_MarginLoss_SansOutlier'!$D$24,'Q5 Hard_MarginLoss_SansOutlier'!$D$26:$D$30)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5.2</c:v>
                </c:pt>
                <c:pt idx="6">
                  <c:v>9</c:v>
                </c:pt>
                <c:pt idx="7">
                  <c:v>9</c:v>
                </c:pt>
              </c:numCache>
            </c:numRef>
          </c:xVal>
          <c:yVal>
            <c:numRef>
              <c:f>('Q5 Hard_MarginLoss_SansOutlier'!$F$16,'Q5 Hard_MarginLoss_SansOutlier'!$F$19,'Q5 Hard_MarginLoss_SansOutlier'!$F$24,'Q5 Hard_MarginLoss_SansOutlier'!$F$26:$F$30)</c:f>
              <c:numCache>
                <c:formatCode>General</c:formatCode>
                <c:ptCount val="8"/>
                <c:pt idx="0">
                  <c:v>-20</c:v>
                </c:pt>
                <c:pt idx="1">
                  <c:v>-2</c:v>
                </c:pt>
                <c:pt idx="2">
                  <c:v>2</c:v>
                </c:pt>
                <c:pt idx="3">
                  <c:v>-100</c:v>
                </c:pt>
                <c:pt idx="4">
                  <c:v>-15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3-2847-9A1E-D7FBB84BA90F}"/>
            </c:ext>
          </c:extLst>
        </c:ser>
        <c:ser>
          <c:idx val="1"/>
          <c:order val="1"/>
          <c:tx>
            <c:v>classe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('Q5 Hard_MarginLoss_SansOutlier'!$D$17:$D$18,'Q5 Hard_MarginLoss_SansOutlier'!$D$20:$D$23,'Q5 Hard_MarginLoss_SansOutlier'!$D$25,'Q5 Hard_MarginLoss_SansOutlier'!$D$31)</c:f>
              <c:numCache>
                <c:formatCode>General</c:formatCode>
                <c:ptCount val="8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4.8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29</c:v>
                </c:pt>
              </c:numCache>
            </c:numRef>
          </c:xVal>
          <c:yVal>
            <c:numRef>
              <c:f>('Q5 Hard_MarginLoss_SansOutlier'!$F$17:$F$18,'Q5 Hard_MarginLoss_SansOutlier'!$F$20:$F$23,'Q5 Hard_MarginLoss_SansOutlier'!$F$25,'Q5 Hard_MarginLoss_SansOutlier'!$F$31)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-20</c:v>
                </c:pt>
                <c:pt idx="6">
                  <c:v>7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3-2847-9A1E-D7FBB84BA90F}"/>
            </c:ext>
          </c:extLst>
        </c:ser>
        <c:ser>
          <c:idx val="2"/>
          <c:order val="2"/>
          <c:tx>
            <c:v>outlier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'Q1'!$C$20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xVal>
          <c:yVal>
            <c:numRef>
              <c:f>'Q1'!$F$20</c:f>
              <c:numCache>
                <c:formatCode>General</c:formatCode>
                <c:ptCount val="1"/>
                <c:pt idx="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1F-8240-83F2-FBA5B3E9569B}"/>
            </c:ext>
          </c:extLst>
        </c:ser>
        <c:ser>
          <c:idx val="3"/>
          <c:order val="3"/>
          <c:tx>
            <c:v>Sans Outlier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'Q5 Hard_MarginLoss_SansOutlier'!$D$16:$D$31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Hard_MarginLoss_SansOutlier'!$I$16:$I$31</c:f>
              <c:numCache>
                <c:formatCode>General</c:formatCode>
                <c:ptCount val="16"/>
                <c:pt idx="0">
                  <c:v>-1.7400000001034281</c:v>
                </c:pt>
                <c:pt idx="1">
                  <c:v>-17.740000000181244</c:v>
                </c:pt>
                <c:pt idx="2">
                  <c:v>-6.5400000001267733</c:v>
                </c:pt>
                <c:pt idx="3">
                  <c:v>-0.14000000009564648</c:v>
                </c:pt>
                <c:pt idx="4">
                  <c:v>-1.7400000001034281</c:v>
                </c:pt>
                <c:pt idx="5">
                  <c:v>1.1399999999105781</c:v>
                </c:pt>
                <c:pt idx="6">
                  <c:v>-4.9400000001189914</c:v>
                </c:pt>
                <c:pt idx="7">
                  <c:v>1.4599999999121351</c:v>
                </c:pt>
                <c:pt idx="8">
                  <c:v>17.45999999998995</c:v>
                </c:pt>
                <c:pt idx="9">
                  <c:v>3.059999999919917</c:v>
                </c:pt>
                <c:pt idx="11">
                  <c:v>3.059999999919917</c:v>
                </c:pt>
                <c:pt idx="12">
                  <c:v>1.7799999999136922</c:v>
                </c:pt>
                <c:pt idx="13">
                  <c:v>7.8599999999432617</c:v>
                </c:pt>
                <c:pt idx="14">
                  <c:v>7.8599999999432617</c:v>
                </c:pt>
                <c:pt idx="15">
                  <c:v>39.860000000098893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1F-8240-83F2-FBA5B3E9569B}"/>
            </c:ext>
          </c:extLst>
        </c:ser>
        <c:ser>
          <c:idx val="4"/>
          <c:order val="4"/>
          <c:tx>
            <c:v>Avec Outlier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'Q5 Hard_MarginLoss_SansOutlier'!$J$16:$J$31</c:f>
              <c:numCache>
                <c:formatCode>0.0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Hard_MarginLoss_SansOutlier'!$K$16:$K$31</c:f>
              <c:numCache>
                <c:formatCode>General</c:formatCode>
                <c:ptCount val="16"/>
                <c:pt idx="0">
                  <c:v>-0.67857142866279563</c:v>
                </c:pt>
                <c:pt idx="1">
                  <c:v>-7.1071428572648516</c:v>
                </c:pt>
                <c:pt idx="2">
                  <c:v>-2.6071428572434123</c:v>
                </c:pt>
                <c:pt idx="3">
                  <c:v>-3.5714285802590014E-2</c:v>
                </c:pt>
                <c:pt idx="4">
                  <c:v>-0.67857142866279563</c:v>
                </c:pt>
                <c:pt idx="5">
                  <c:v>0.47857142848557421</c:v>
                </c:pt>
                <c:pt idx="6">
                  <c:v>-1.9642857143832066</c:v>
                </c:pt>
                <c:pt idx="7">
                  <c:v>0.60714285705761561</c:v>
                </c:pt>
                <c:pt idx="8">
                  <c:v>7.0357142856596715</c:v>
                </c:pt>
                <c:pt idx="9">
                  <c:v>1.2499999999178211</c:v>
                </c:pt>
                <c:pt idx="10">
                  <c:v>2.5357142856382322</c:v>
                </c:pt>
                <c:pt idx="11">
                  <c:v>1.2499999999178211</c:v>
                </c:pt>
                <c:pt idx="12">
                  <c:v>0.73571428562965691</c:v>
                </c:pt>
                <c:pt idx="13">
                  <c:v>3.1785714284984374</c:v>
                </c:pt>
                <c:pt idx="14">
                  <c:v>3.1785714284984374</c:v>
                </c:pt>
                <c:pt idx="15">
                  <c:v>16.035714285702547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1F-8240-83F2-FBA5B3E95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  <c:max val="3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classe +1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('Q5 Ramp_Loss '!$D$16,'Q5 Ramp_Loss '!$D$19,'Q5 Ramp_Loss '!$D$24,'Q5 Ramp_Loss '!$D$26:$D$30)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5.2</c:v>
                </c:pt>
                <c:pt idx="6">
                  <c:v>9</c:v>
                </c:pt>
                <c:pt idx="7">
                  <c:v>9</c:v>
                </c:pt>
              </c:numCache>
            </c:numRef>
          </c:xVal>
          <c:yVal>
            <c:numRef>
              <c:f>('Q5 Ramp_Loss '!$F$16,'Q5 Ramp_Loss '!$F$19,'Q5 Ramp_Loss '!$F$24,'Q5 Ramp_Loss '!$F$26:$F$30)</c:f>
              <c:numCache>
                <c:formatCode>General</c:formatCode>
                <c:ptCount val="8"/>
                <c:pt idx="0">
                  <c:v>-20</c:v>
                </c:pt>
                <c:pt idx="1">
                  <c:v>-2</c:v>
                </c:pt>
                <c:pt idx="2">
                  <c:v>2</c:v>
                </c:pt>
                <c:pt idx="3">
                  <c:v>-100</c:v>
                </c:pt>
                <c:pt idx="4">
                  <c:v>-15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B-884C-806F-324B8C5C8E75}"/>
            </c:ext>
          </c:extLst>
        </c:ser>
        <c:ser>
          <c:idx val="1"/>
          <c:order val="1"/>
          <c:tx>
            <c:v>classe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('Q5 Ramp_Loss '!$D$17:$D$18,'Q5 Ramp_Loss '!$D$20:$D$23,'Q5 Ramp_Loss '!$D$25,'Q5 Ramp_Loss '!$D$31)</c:f>
              <c:numCache>
                <c:formatCode>General</c:formatCode>
                <c:ptCount val="8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4.8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29</c:v>
                </c:pt>
              </c:numCache>
            </c:numRef>
          </c:xVal>
          <c:yVal>
            <c:numRef>
              <c:f>('Q5 Ramp_Loss '!$F$17:$F$18,'Q5 Ramp_Loss '!$F$20:$F$23,'Q5 Ramp_Loss '!$F$25,'Q5 Ramp_Loss '!$F$31)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-20</c:v>
                </c:pt>
                <c:pt idx="6">
                  <c:v>7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B-884C-806F-324B8C5C8E75}"/>
            </c:ext>
          </c:extLst>
        </c:ser>
        <c:ser>
          <c:idx val="2"/>
          <c:order val="2"/>
          <c:tx>
            <c:strRef>
              <c:f>'Q5 Ramp_Loss '!$I$15</c:f>
              <c:strCache>
                <c:ptCount val="1"/>
                <c:pt idx="0">
                  <c:v>C=1/M=1000000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15"/>
            <c:marker>
              <c:symbol val="none"/>
            </c:marker>
            <c:bubble3D val="0"/>
            <c:spPr>
              <a:ln w="952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3B-884C-806F-324B8C5C8E75}"/>
              </c:ext>
            </c:extLst>
          </c:dPt>
          <c:xVal>
            <c:numRef>
              <c:f>'Q5 Ramp_Loss 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Ramp_Loss '!$I$16:$I$31</c:f>
              <c:numCache>
                <c:formatCode>General</c:formatCode>
                <c:ptCount val="16"/>
                <c:pt idx="0">
                  <c:v>-0.67857142866279563</c:v>
                </c:pt>
                <c:pt idx="1">
                  <c:v>-7.1071428572648516</c:v>
                </c:pt>
                <c:pt idx="2">
                  <c:v>-2.6071428572434123</c:v>
                </c:pt>
                <c:pt idx="3">
                  <c:v>-3.5714285802590014E-2</c:v>
                </c:pt>
                <c:pt idx="4">
                  <c:v>-0.67857142866279563</c:v>
                </c:pt>
                <c:pt idx="5">
                  <c:v>0.47857142848557421</c:v>
                </c:pt>
                <c:pt idx="6">
                  <c:v>-1.9642857143832066</c:v>
                </c:pt>
                <c:pt idx="7">
                  <c:v>0.60714285705761561</c:v>
                </c:pt>
                <c:pt idx="8">
                  <c:v>7.0357142856596715</c:v>
                </c:pt>
                <c:pt idx="9">
                  <c:v>1.2499999999178211</c:v>
                </c:pt>
                <c:pt idx="10">
                  <c:v>2.5357142856382322</c:v>
                </c:pt>
                <c:pt idx="11">
                  <c:v>1.2499999999178211</c:v>
                </c:pt>
                <c:pt idx="12">
                  <c:v>0.73571428562965691</c:v>
                </c:pt>
                <c:pt idx="13">
                  <c:v>3.1785714284984374</c:v>
                </c:pt>
                <c:pt idx="14">
                  <c:v>3.1785714284984374</c:v>
                </c:pt>
                <c:pt idx="15">
                  <c:v>16.035714285702547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3B-884C-806F-324B8C5C8E75}"/>
            </c:ext>
          </c:extLst>
        </c:ser>
        <c:ser>
          <c:idx val="3"/>
          <c:order val="3"/>
          <c:tx>
            <c:strRef>
              <c:f>'Q5 Ramp_Loss '!$L$15</c:f>
              <c:strCache>
                <c:ptCount val="1"/>
                <c:pt idx="0">
                  <c:v>C=10/M=10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'Q5 Ramp_Loss 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Ramp_Loss '!$L$16:$L$31</c:f>
              <c:numCache>
                <c:formatCode>General</c:formatCode>
                <c:ptCount val="16"/>
                <c:pt idx="0">
                  <c:v>-0.97142857142857431</c:v>
                </c:pt>
                <c:pt idx="1">
                  <c:v>-7.3999999999999924</c:v>
                </c:pt>
                <c:pt idx="2">
                  <c:v>-2.9</c:v>
                </c:pt>
                <c:pt idx="3">
                  <c:v>-0.3285714285714324</c:v>
                </c:pt>
                <c:pt idx="4">
                  <c:v>-0.97142857142857431</c:v>
                </c:pt>
                <c:pt idx="5">
                  <c:v>0.18571428571428122</c:v>
                </c:pt>
                <c:pt idx="6">
                  <c:v>-2.257142857142858</c:v>
                </c:pt>
                <c:pt idx="7">
                  <c:v>0.31428571428570951</c:v>
                </c:pt>
                <c:pt idx="8">
                  <c:v>6.7428571428571278</c:v>
                </c:pt>
                <c:pt idx="9">
                  <c:v>0.95714285714285141</c:v>
                </c:pt>
                <c:pt idx="10">
                  <c:v>2.2428571428571353</c:v>
                </c:pt>
                <c:pt idx="11">
                  <c:v>0.95714285714285141</c:v>
                </c:pt>
                <c:pt idx="12">
                  <c:v>0.44285714285713779</c:v>
                </c:pt>
                <c:pt idx="13">
                  <c:v>2.8857142857142777</c:v>
                </c:pt>
                <c:pt idx="14">
                  <c:v>2.8857142857142777</c:v>
                </c:pt>
                <c:pt idx="15">
                  <c:v>15.742857142857115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6-B34B-803C-09EA666FCB44}"/>
            </c:ext>
          </c:extLst>
        </c:ser>
        <c:ser>
          <c:idx val="4"/>
          <c:order val="4"/>
          <c:tx>
            <c:strRef>
              <c:f>'Q5 Ramp_Loss '!$O$15</c:f>
              <c:strCache>
                <c:ptCount val="1"/>
                <c:pt idx="0">
                  <c:v>C=0,5/M=1000000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'Q5 Ramp_Loss 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Ramp_Loss '!$O$16:$O$31</c:f>
              <c:numCache>
                <c:formatCode>General</c:formatCode>
                <c:ptCount val="16"/>
                <c:pt idx="0">
                  <c:v>-0.67857142886718014</c:v>
                </c:pt>
                <c:pt idx="1">
                  <c:v>-7.1071428574386131</c:v>
                </c:pt>
                <c:pt idx="2">
                  <c:v>-2.60714285743861</c:v>
                </c:pt>
                <c:pt idx="3">
                  <c:v>-3.5714286010036837E-2</c:v>
                </c:pt>
                <c:pt idx="4">
                  <c:v>-0.67857142886718014</c:v>
                </c:pt>
                <c:pt idx="5">
                  <c:v>0.47857142827567767</c:v>
                </c:pt>
                <c:pt idx="6">
                  <c:v>-1.9642857145814663</c:v>
                </c:pt>
                <c:pt idx="7">
                  <c:v>0.60714285684710623</c:v>
                </c:pt>
                <c:pt idx="8">
                  <c:v>7.035714285418539</c:v>
                </c:pt>
                <c:pt idx="9">
                  <c:v>1.2499999997042497</c:v>
                </c:pt>
                <c:pt idx="10">
                  <c:v>2.5357142854185359</c:v>
                </c:pt>
                <c:pt idx="11">
                  <c:v>1.2499999997042497</c:v>
                </c:pt>
                <c:pt idx="12">
                  <c:v>0.73571428541853512</c:v>
                </c:pt>
                <c:pt idx="13">
                  <c:v>3.1785714282756792</c:v>
                </c:pt>
                <c:pt idx="14">
                  <c:v>3.1785714282756792</c:v>
                </c:pt>
                <c:pt idx="15">
                  <c:v>16.035714285418546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36-B34B-803C-09EA666F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classe +1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('Q5 Ramp_Loss '!$D$16,'Q5 Ramp_Loss '!$D$19,'Q5 Ramp_Loss '!$D$24,'Q5 Ramp_Loss '!$D$26:$D$30)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5.2</c:v>
                </c:pt>
                <c:pt idx="6">
                  <c:v>9</c:v>
                </c:pt>
                <c:pt idx="7">
                  <c:v>9</c:v>
                </c:pt>
              </c:numCache>
            </c:numRef>
          </c:xVal>
          <c:yVal>
            <c:numRef>
              <c:f>('Q5 Ramp_Loss '!$F$16,'Q5 Ramp_Loss '!$F$19,'Q5 Ramp_Loss '!$F$24,'Q5 Ramp_Loss '!$F$26:$F$30)</c:f>
              <c:numCache>
                <c:formatCode>General</c:formatCode>
                <c:ptCount val="8"/>
                <c:pt idx="0">
                  <c:v>-20</c:v>
                </c:pt>
                <c:pt idx="1">
                  <c:v>-2</c:v>
                </c:pt>
                <c:pt idx="2">
                  <c:v>2</c:v>
                </c:pt>
                <c:pt idx="3">
                  <c:v>-100</c:v>
                </c:pt>
                <c:pt idx="4">
                  <c:v>-15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D-D34D-92B6-AB0EA645C7EB}"/>
            </c:ext>
          </c:extLst>
        </c:ser>
        <c:ser>
          <c:idx val="1"/>
          <c:order val="1"/>
          <c:tx>
            <c:v>classe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('Q5 Ramp_Loss '!$D$17:$D$18,'Q5 Ramp_Loss '!$D$20:$D$23,'Q5 Ramp_Loss '!$D$25,'Q5 Ramp_Loss '!$D$31)</c:f>
              <c:numCache>
                <c:formatCode>General</c:formatCode>
                <c:ptCount val="8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4.8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29</c:v>
                </c:pt>
              </c:numCache>
            </c:numRef>
          </c:xVal>
          <c:yVal>
            <c:numRef>
              <c:f>('Q5 Ramp_Loss '!$F$17:$F$18,'Q5 Ramp_Loss '!$F$20:$F$23,'Q5 Ramp_Loss '!$F$25,'Q5 Ramp_Loss '!$F$31)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-20</c:v>
                </c:pt>
                <c:pt idx="6">
                  <c:v>7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D-D34D-92B6-AB0EA645C7EB}"/>
            </c:ext>
          </c:extLst>
        </c:ser>
        <c:ser>
          <c:idx val="2"/>
          <c:order val="2"/>
          <c:tx>
            <c:strRef>
              <c:f>'Q5 Ramp_Loss '!$I$15</c:f>
              <c:strCache>
                <c:ptCount val="1"/>
                <c:pt idx="0">
                  <c:v>C=1/M=1000000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15"/>
            <c:marker>
              <c:symbol val="none"/>
            </c:marker>
            <c:bubble3D val="0"/>
            <c:spPr>
              <a:ln w="952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3D-D34D-92B6-AB0EA645C7EB}"/>
              </c:ext>
            </c:extLst>
          </c:dPt>
          <c:xVal>
            <c:numRef>
              <c:f>'Q5 Ramp_Loss 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Ramp_Loss '!$I$16:$I$31</c:f>
              <c:numCache>
                <c:formatCode>General</c:formatCode>
                <c:ptCount val="16"/>
                <c:pt idx="0">
                  <c:v>-0.67857142866279563</c:v>
                </c:pt>
                <c:pt idx="1">
                  <c:v>-7.1071428572648516</c:v>
                </c:pt>
                <c:pt idx="2">
                  <c:v>-2.6071428572434123</c:v>
                </c:pt>
                <c:pt idx="3">
                  <c:v>-3.5714285802590014E-2</c:v>
                </c:pt>
                <c:pt idx="4">
                  <c:v>-0.67857142866279563</c:v>
                </c:pt>
                <c:pt idx="5">
                  <c:v>0.47857142848557421</c:v>
                </c:pt>
                <c:pt idx="6">
                  <c:v>-1.9642857143832066</c:v>
                </c:pt>
                <c:pt idx="7">
                  <c:v>0.60714285705761561</c:v>
                </c:pt>
                <c:pt idx="8">
                  <c:v>7.0357142856596715</c:v>
                </c:pt>
                <c:pt idx="9">
                  <c:v>1.2499999999178211</c:v>
                </c:pt>
                <c:pt idx="10">
                  <c:v>2.5357142856382322</c:v>
                </c:pt>
                <c:pt idx="11">
                  <c:v>1.2499999999178211</c:v>
                </c:pt>
                <c:pt idx="12">
                  <c:v>0.73571428562965691</c:v>
                </c:pt>
                <c:pt idx="13">
                  <c:v>3.1785714284984374</c:v>
                </c:pt>
                <c:pt idx="14">
                  <c:v>3.1785714284984374</c:v>
                </c:pt>
                <c:pt idx="15">
                  <c:v>16.035714285702547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3D-D34D-92B6-AB0EA645C7EB}"/>
            </c:ext>
          </c:extLst>
        </c:ser>
        <c:ser>
          <c:idx val="3"/>
          <c:order val="3"/>
          <c:tx>
            <c:strRef>
              <c:f>'Q5 Ramp_Loss '!$J$15</c:f>
              <c:strCache>
                <c:ptCount val="1"/>
                <c:pt idx="0">
                  <c:v>"+1"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'Q5 Ramp_Loss 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Ramp_Loss '!$J$16:$J$31</c:f>
              <c:numCache>
                <c:formatCode>General</c:formatCode>
                <c:ptCount val="16"/>
                <c:pt idx="0">
                  <c:v>-2.6428571430888783</c:v>
                </c:pt>
                <c:pt idx="1">
                  <c:v>-9.0714285716909338</c:v>
                </c:pt>
                <c:pt idx="2">
                  <c:v>-4.5714285716694949</c:v>
                </c:pt>
                <c:pt idx="3">
                  <c:v>-2.0000000002286726</c:v>
                </c:pt>
                <c:pt idx="4">
                  <c:v>-2.6428571430888783</c:v>
                </c:pt>
                <c:pt idx="5">
                  <c:v>-1.4857142859405084</c:v>
                </c:pt>
                <c:pt idx="6">
                  <c:v>-3.9285714288092892</c:v>
                </c:pt>
                <c:pt idx="7">
                  <c:v>-1.357142857368467</c:v>
                </c:pt>
                <c:pt idx="8">
                  <c:v>5.0714285712335894</c:v>
                </c:pt>
                <c:pt idx="9">
                  <c:v>-0.71428571450826139</c:v>
                </c:pt>
                <c:pt idx="10">
                  <c:v>0.57142857121214985</c:v>
                </c:pt>
                <c:pt idx="11">
                  <c:v>-0.71428571450826139</c:v>
                </c:pt>
                <c:pt idx="12">
                  <c:v>-1.2285714287964256</c:v>
                </c:pt>
                <c:pt idx="13">
                  <c:v>1.2142857140723549</c:v>
                </c:pt>
                <c:pt idx="14">
                  <c:v>1.2142857140723549</c:v>
                </c:pt>
                <c:pt idx="15">
                  <c:v>14.071428571276465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3D-D34D-92B6-AB0EA645C7EB}"/>
            </c:ext>
          </c:extLst>
        </c:ser>
        <c:ser>
          <c:idx val="4"/>
          <c:order val="4"/>
          <c:tx>
            <c:strRef>
              <c:f>'Q5 Ramp_Loss '!$K$15</c:f>
              <c:strCache>
                <c:ptCount val="1"/>
                <c:pt idx="0">
                  <c:v>"-1"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'Q5 Ramp_Loss 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Ramp_Loss '!$K$16:$K$31</c:f>
              <c:numCache>
                <c:formatCode>General</c:formatCode>
                <c:ptCount val="16"/>
                <c:pt idx="0">
                  <c:v>1.2857142857632868</c:v>
                </c:pt>
                <c:pt idx="1">
                  <c:v>-5.1428571428387695</c:v>
                </c:pt>
                <c:pt idx="2">
                  <c:v>-0.64285714281732986</c:v>
                </c:pt>
                <c:pt idx="3">
                  <c:v>1.9285714286234925</c:v>
                </c:pt>
                <c:pt idx="4">
                  <c:v>1.2857142857632868</c:v>
                </c:pt>
                <c:pt idx="5">
                  <c:v>2.4428571429116568</c:v>
                </c:pt>
                <c:pt idx="6">
                  <c:v>4.287574264188514E-11</c:v>
                </c:pt>
                <c:pt idx="7">
                  <c:v>2.5714285714836982</c:v>
                </c:pt>
                <c:pt idx="8">
                  <c:v>9.0000000000857554</c:v>
                </c:pt>
                <c:pt idx="9">
                  <c:v>3.2142857143439039</c:v>
                </c:pt>
                <c:pt idx="10">
                  <c:v>4.5000000000643148</c:v>
                </c:pt>
                <c:pt idx="11">
                  <c:v>3.2142857143439039</c:v>
                </c:pt>
                <c:pt idx="12">
                  <c:v>2.7000000000557396</c:v>
                </c:pt>
                <c:pt idx="13">
                  <c:v>5.1428571429245196</c:v>
                </c:pt>
                <c:pt idx="14">
                  <c:v>5.1428571429245196</c:v>
                </c:pt>
                <c:pt idx="15">
                  <c:v>18.00000000012863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3D-D34D-92B6-AB0EA645C7EB}"/>
            </c:ext>
          </c:extLst>
        </c:ser>
        <c:ser>
          <c:idx val="5"/>
          <c:order val="5"/>
          <c:tx>
            <c:v>"hard margin loss"</c:v>
          </c:tx>
          <c:spPr>
            <a:ln w="9525" cap="rnd">
              <a:solidFill>
                <a:srgbClr val="92D050"/>
              </a:solidFill>
              <a:prstDash val="lgDash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'Q5 Ramp_Loss 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Hard_Margin_Loss'!$I$16:$I$31</c:f>
              <c:numCache>
                <c:formatCode>General</c:formatCode>
                <c:ptCount val="16"/>
                <c:pt idx="0">
                  <c:v>-0.67857142866279563</c:v>
                </c:pt>
                <c:pt idx="1">
                  <c:v>-7.1071428572648516</c:v>
                </c:pt>
                <c:pt idx="2">
                  <c:v>-2.6071428572434123</c:v>
                </c:pt>
                <c:pt idx="3">
                  <c:v>-3.5714285802590014E-2</c:v>
                </c:pt>
                <c:pt idx="4">
                  <c:v>-0.67857142866279563</c:v>
                </c:pt>
                <c:pt idx="5">
                  <c:v>0.47857142848557421</c:v>
                </c:pt>
                <c:pt idx="6">
                  <c:v>-1.9642857143832066</c:v>
                </c:pt>
                <c:pt idx="7">
                  <c:v>0.60714285705761561</c:v>
                </c:pt>
                <c:pt idx="8">
                  <c:v>7.0357142856596715</c:v>
                </c:pt>
                <c:pt idx="9">
                  <c:v>1.2499999999178211</c:v>
                </c:pt>
                <c:pt idx="10">
                  <c:v>2.5357142856382322</c:v>
                </c:pt>
                <c:pt idx="11">
                  <c:v>1.2499999999178211</c:v>
                </c:pt>
                <c:pt idx="12">
                  <c:v>0.73571428562965691</c:v>
                </c:pt>
                <c:pt idx="13">
                  <c:v>3.1785714284984374</c:v>
                </c:pt>
                <c:pt idx="14">
                  <c:v>3.1785714284984374</c:v>
                </c:pt>
                <c:pt idx="15">
                  <c:v>16.035714285702547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93D-D34D-92B6-AB0EA645C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classe +1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('Q5 Ramp_Loss '!$D$16,'Q5 Ramp_Loss '!$D$19,'Q5 Ramp_Loss '!$D$24,'Q5 Ramp_Loss '!$D$26:$D$30)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5.2</c:v>
                </c:pt>
                <c:pt idx="6">
                  <c:v>9</c:v>
                </c:pt>
                <c:pt idx="7">
                  <c:v>9</c:v>
                </c:pt>
              </c:numCache>
            </c:numRef>
          </c:xVal>
          <c:yVal>
            <c:numRef>
              <c:f>('Q5 Ramp_Loss '!$F$16,'Q5 Ramp_Loss '!$F$19,'Q5 Ramp_Loss '!$F$24,'Q5 Ramp_Loss '!$F$26:$F$30)</c:f>
              <c:numCache>
                <c:formatCode>General</c:formatCode>
                <c:ptCount val="8"/>
                <c:pt idx="0">
                  <c:v>-20</c:v>
                </c:pt>
                <c:pt idx="1">
                  <c:v>-2</c:v>
                </c:pt>
                <c:pt idx="2">
                  <c:v>2</c:v>
                </c:pt>
                <c:pt idx="3">
                  <c:v>-100</c:v>
                </c:pt>
                <c:pt idx="4">
                  <c:v>-15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4-8642-8AEF-F0CCFD3C5496}"/>
            </c:ext>
          </c:extLst>
        </c:ser>
        <c:ser>
          <c:idx val="1"/>
          <c:order val="1"/>
          <c:tx>
            <c:v>classe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('Q5 Ramp_Loss '!$D$17:$D$18,'Q5 Ramp_Loss '!$D$20:$D$23,'Q5 Ramp_Loss '!$D$25,'Q5 Ramp_Loss '!$D$31)</c:f>
              <c:numCache>
                <c:formatCode>General</c:formatCode>
                <c:ptCount val="8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4.8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29</c:v>
                </c:pt>
              </c:numCache>
            </c:numRef>
          </c:xVal>
          <c:yVal>
            <c:numRef>
              <c:f>('Q5 Ramp_Loss '!$F$17:$F$18,'Q5 Ramp_Loss '!$F$20:$F$23,'Q5 Ramp_Loss '!$F$25,'Q5 Ramp_Loss '!$F$31)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-20</c:v>
                </c:pt>
                <c:pt idx="6">
                  <c:v>7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64-8642-8AEF-F0CCFD3C5496}"/>
            </c:ext>
          </c:extLst>
        </c:ser>
        <c:ser>
          <c:idx val="4"/>
          <c:order val="2"/>
          <c:tx>
            <c:strRef>
              <c:f>'Q5 Ramp_Loss '!$O$15</c:f>
              <c:strCache>
                <c:ptCount val="1"/>
                <c:pt idx="0">
                  <c:v>C=0,5/M=1000000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'Q5 Ramp_Loss 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Ramp_Loss '!$O$16:$O$31</c:f>
              <c:numCache>
                <c:formatCode>General</c:formatCode>
                <c:ptCount val="16"/>
                <c:pt idx="0">
                  <c:v>-0.67857142886718014</c:v>
                </c:pt>
                <c:pt idx="1">
                  <c:v>-7.1071428574386131</c:v>
                </c:pt>
                <c:pt idx="2">
                  <c:v>-2.60714285743861</c:v>
                </c:pt>
                <c:pt idx="3">
                  <c:v>-3.5714286010036837E-2</c:v>
                </c:pt>
                <c:pt idx="4">
                  <c:v>-0.67857142886718014</c:v>
                </c:pt>
                <c:pt idx="5">
                  <c:v>0.47857142827567767</c:v>
                </c:pt>
                <c:pt idx="6">
                  <c:v>-1.9642857145814663</c:v>
                </c:pt>
                <c:pt idx="7">
                  <c:v>0.60714285684710623</c:v>
                </c:pt>
                <c:pt idx="8">
                  <c:v>7.035714285418539</c:v>
                </c:pt>
                <c:pt idx="9">
                  <c:v>1.2499999997042497</c:v>
                </c:pt>
                <c:pt idx="10">
                  <c:v>2.5357142854185359</c:v>
                </c:pt>
                <c:pt idx="11">
                  <c:v>1.2499999997042497</c:v>
                </c:pt>
                <c:pt idx="12">
                  <c:v>0.73571428541853512</c:v>
                </c:pt>
                <c:pt idx="13">
                  <c:v>3.1785714282756792</c:v>
                </c:pt>
                <c:pt idx="14">
                  <c:v>3.1785714282756792</c:v>
                </c:pt>
                <c:pt idx="15">
                  <c:v>16.035714285418546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64-8642-8AEF-F0CCFD3C5496}"/>
            </c:ext>
          </c:extLst>
        </c:ser>
        <c:ser>
          <c:idx val="2"/>
          <c:order val="3"/>
          <c:tx>
            <c:strRef>
              <c:f>'Q5 Ramp_Loss '!$M$15</c:f>
              <c:strCache>
                <c:ptCount val="1"/>
                <c:pt idx="0">
                  <c:v>"+1"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'Q5 Ramp_Loss 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Ramp_Loss '!$P$16:$P$31</c:f>
              <c:numCache>
                <c:formatCode>General</c:formatCode>
                <c:ptCount val="16"/>
                <c:pt idx="0">
                  <c:v>-2.6428571433144921</c:v>
                </c:pt>
                <c:pt idx="1">
                  <c:v>-9.0714285718859244</c:v>
                </c:pt>
                <c:pt idx="2">
                  <c:v>-4.5714285718859209</c:v>
                </c:pt>
                <c:pt idx="3">
                  <c:v>-2.0000000004573484</c:v>
                </c:pt>
                <c:pt idx="4">
                  <c:v>-2.6428571433144921</c:v>
                </c:pt>
                <c:pt idx="5">
                  <c:v>-1.4857142861716339</c:v>
                </c:pt>
                <c:pt idx="6">
                  <c:v>-3.9285714290287781</c:v>
                </c:pt>
                <c:pt idx="7">
                  <c:v>-1.3571428576002056</c:v>
                </c:pt>
                <c:pt idx="8">
                  <c:v>5.0714285709712268</c:v>
                </c:pt>
                <c:pt idx="9">
                  <c:v>-0.71428571474306202</c:v>
                </c:pt>
                <c:pt idx="10">
                  <c:v>0.57142857097122446</c:v>
                </c:pt>
                <c:pt idx="11">
                  <c:v>-0.71428571474306202</c:v>
                </c:pt>
                <c:pt idx="12">
                  <c:v>-1.2285714290287766</c:v>
                </c:pt>
                <c:pt idx="13">
                  <c:v>1.2142857138283676</c:v>
                </c:pt>
                <c:pt idx="14">
                  <c:v>1.2142857138283676</c:v>
                </c:pt>
                <c:pt idx="15">
                  <c:v>14.071428570971232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64-8642-8AEF-F0CCFD3C5496}"/>
            </c:ext>
          </c:extLst>
        </c:ser>
        <c:ser>
          <c:idx val="3"/>
          <c:order val="4"/>
          <c:tx>
            <c:strRef>
              <c:f>'Q5 Ramp_Loss '!$N$15</c:f>
              <c:strCache>
                <c:ptCount val="1"/>
                <c:pt idx="0">
                  <c:v>"-1"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'Q5 Ramp_Loss 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Ramp_Loss '!$Q$16:$Q$31</c:f>
              <c:numCache>
                <c:formatCode>General</c:formatCode>
                <c:ptCount val="16"/>
                <c:pt idx="0">
                  <c:v>1.2857142855801316</c:v>
                </c:pt>
                <c:pt idx="1">
                  <c:v>-5.1428571429913017</c:v>
                </c:pt>
                <c:pt idx="2">
                  <c:v>-0.64285714299129815</c:v>
                </c:pt>
                <c:pt idx="3">
                  <c:v>1.9285714284372748</c:v>
                </c:pt>
                <c:pt idx="4">
                  <c:v>1.2857142855801316</c:v>
                </c:pt>
                <c:pt idx="5">
                  <c:v>2.4428571427229895</c:v>
                </c:pt>
                <c:pt idx="6">
                  <c:v>-1.3415467150970816E-10</c:v>
                </c:pt>
                <c:pt idx="7">
                  <c:v>2.571428571294418</c:v>
                </c:pt>
                <c:pt idx="8">
                  <c:v>8.9999999998658495</c:v>
                </c:pt>
                <c:pt idx="9">
                  <c:v>3.2142857141515613</c:v>
                </c:pt>
                <c:pt idx="10">
                  <c:v>4.4999999998658486</c:v>
                </c:pt>
                <c:pt idx="11">
                  <c:v>3.2142857141515613</c:v>
                </c:pt>
                <c:pt idx="12">
                  <c:v>2.699999999865847</c:v>
                </c:pt>
                <c:pt idx="13">
                  <c:v>5.1428571427229901</c:v>
                </c:pt>
                <c:pt idx="14">
                  <c:v>5.1428571427229901</c:v>
                </c:pt>
                <c:pt idx="15">
                  <c:v>17.999999999865857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64-8642-8AEF-F0CCFD3C5496}"/>
            </c:ext>
          </c:extLst>
        </c:ser>
        <c:ser>
          <c:idx val="5"/>
          <c:order val="5"/>
          <c:tx>
            <c:v>Hard Margin Loss</c:v>
          </c:tx>
          <c:spPr>
            <a:ln w="95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'Q5 Ramp_Loss 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Hard_Margin_Loss'!$L$16:$L$31</c:f>
              <c:numCache>
                <c:formatCode>General</c:formatCode>
                <c:ptCount val="16"/>
                <c:pt idx="0">
                  <c:v>6.5000000016887949</c:v>
                </c:pt>
                <c:pt idx="1">
                  <c:v>6.5000000016887949</c:v>
                </c:pt>
                <c:pt idx="2">
                  <c:v>6.5000000016887949</c:v>
                </c:pt>
                <c:pt idx="3">
                  <c:v>6.5000000016887949</c:v>
                </c:pt>
                <c:pt idx="4">
                  <c:v>6.5000000016887949</c:v>
                </c:pt>
                <c:pt idx="5">
                  <c:v>6.5000000016887949</c:v>
                </c:pt>
                <c:pt idx="6">
                  <c:v>6.5000000016887949</c:v>
                </c:pt>
                <c:pt idx="7">
                  <c:v>6.5000000016887949</c:v>
                </c:pt>
                <c:pt idx="8">
                  <c:v>6.5000000016887949</c:v>
                </c:pt>
                <c:pt idx="9">
                  <c:v>6.5000000016887949</c:v>
                </c:pt>
                <c:pt idx="10">
                  <c:v>6.5000000016887949</c:v>
                </c:pt>
                <c:pt idx="11">
                  <c:v>6.5000000016887949</c:v>
                </c:pt>
                <c:pt idx="12">
                  <c:v>6.5000000016887949</c:v>
                </c:pt>
                <c:pt idx="13">
                  <c:v>6.5000000016887949</c:v>
                </c:pt>
                <c:pt idx="14">
                  <c:v>6.5000000016887949</c:v>
                </c:pt>
                <c:pt idx="15">
                  <c:v>6.5000000016887949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64-8642-8AEF-F0CCFD3C5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493208298848538E-2"/>
          <c:y val="7.6256646017045668E-2"/>
          <c:w val="0.7717337801829689"/>
          <c:h val="0.89837054593640409"/>
        </c:manualLayout>
      </c:layout>
      <c:scatterChart>
        <c:scatterStyle val="lineMarker"/>
        <c:varyColors val="0"/>
        <c:ser>
          <c:idx val="0"/>
          <c:order val="0"/>
          <c:tx>
            <c:v>classe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 &amp; Q3'!$C$16:$C$23</c:f>
              <c:numCache>
                <c:formatCode>General</c:formatCode>
                <c:ptCount val="8"/>
                <c:pt idx="0">
                  <c:v>15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5.2</c:v>
                </c:pt>
                <c:pt idx="5">
                  <c:v>9</c:v>
                </c:pt>
                <c:pt idx="6">
                  <c:v>9</c:v>
                </c:pt>
                <c:pt idx="7">
                  <c:v>29</c:v>
                </c:pt>
              </c:numCache>
            </c:numRef>
          </c:xVal>
          <c:yVal>
            <c:numRef>
              <c:f>'Q2 &amp; Q3'!$E$16:$E$23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-100</c:v>
                </c:pt>
                <c:pt idx="3">
                  <c:v>-15</c:v>
                </c:pt>
                <c:pt idx="4">
                  <c:v>15</c:v>
                </c:pt>
                <c:pt idx="5">
                  <c:v>0</c:v>
                </c:pt>
                <c:pt idx="6">
                  <c:v>6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F1-8146-8ECE-7766CC2DE89D}"/>
            </c:ext>
          </c:extLst>
        </c:ser>
        <c:ser>
          <c:idx val="1"/>
          <c:order val="1"/>
          <c:tx>
            <c:v>classe -1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 &amp; Q3'!$C$8:$C$15</c:f>
              <c:numCache>
                <c:formatCode>General</c:formatCode>
                <c:ptCount val="8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</c:numCache>
            </c:numRef>
          </c:xVal>
          <c:yVal>
            <c:numRef>
              <c:f>'Q2 &amp; Q3'!$E$8:$E$15</c:f>
              <c:numCache>
                <c:formatCode>General</c:formatCode>
                <c:ptCount val="8"/>
                <c:pt idx="0">
                  <c:v>-20</c:v>
                </c:pt>
                <c:pt idx="1">
                  <c:v>15</c:v>
                </c:pt>
                <c:pt idx="2">
                  <c:v>19</c:v>
                </c:pt>
                <c:pt idx="3">
                  <c:v>-2</c:v>
                </c:pt>
                <c:pt idx="4">
                  <c:v>12</c:v>
                </c:pt>
                <c:pt idx="5">
                  <c:v>3</c:v>
                </c:pt>
                <c:pt idx="6">
                  <c:v>0</c:v>
                </c:pt>
                <c:pt idx="7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F1-8146-8ECE-7766CC2DE89D}"/>
            </c:ext>
          </c:extLst>
        </c:ser>
        <c:ser>
          <c:idx val="2"/>
          <c:order val="2"/>
          <c:tx>
            <c:v>Séparation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'Q2 &amp; Q3'!$C$8:$C$23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'Q2 &amp; Q3'!$H$8:$H$23</c:f>
              <c:numCache>
                <c:formatCode>0.0</c:formatCode>
                <c:ptCount val="16"/>
                <c:pt idx="0">
                  <c:v>91.14285714285721</c:v>
                </c:pt>
                <c:pt idx="1">
                  <c:v>501.85714285714329</c:v>
                </c:pt>
                <c:pt idx="2">
                  <c:v>214.357142857143</c:v>
                </c:pt>
                <c:pt idx="3">
                  <c:v>50.071428571428584</c:v>
                </c:pt>
                <c:pt idx="4">
                  <c:v>91.14285714285721</c:v>
                </c:pt>
                <c:pt idx="5">
                  <c:v>17.214285714285698</c:v>
                </c:pt>
                <c:pt idx="6">
                  <c:v>173.28571428571439</c:v>
                </c:pt>
                <c:pt idx="7">
                  <c:v>8.9999999999999609</c:v>
                </c:pt>
                <c:pt idx="8">
                  <c:v>-401.71428571428612</c:v>
                </c:pt>
                <c:pt idx="9">
                  <c:v>-32.071428571428612</c:v>
                </c:pt>
                <c:pt idx="10">
                  <c:v>-114.21428571428585</c:v>
                </c:pt>
                <c:pt idx="11">
                  <c:v>-32.071428571428612</c:v>
                </c:pt>
                <c:pt idx="12">
                  <c:v>0.78571428571425272</c:v>
                </c:pt>
                <c:pt idx="13">
                  <c:v>-155.28571428571448</c:v>
                </c:pt>
                <c:pt idx="14">
                  <c:v>-155.28571428571448</c:v>
                </c:pt>
                <c:pt idx="15">
                  <c:v>-976.71428571428646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F1-8146-8ECE-7766CC2DE89D}"/>
            </c:ext>
          </c:extLst>
        </c:ser>
        <c:ser>
          <c:idx val="4"/>
          <c:order val="4"/>
          <c:tx>
            <c:v>"-1"</c:v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'Q2 &amp; Q3'!$C$8:$C$23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'Q2 &amp; Q3'!$J$8:$J$23</c:f>
              <c:numCache>
                <c:formatCode>0.0</c:formatCode>
                <c:ptCount val="16"/>
                <c:pt idx="0">
                  <c:v>76.928571428571374</c:v>
                </c:pt>
                <c:pt idx="1">
                  <c:v>487.64285714285745</c:v>
                </c:pt>
                <c:pt idx="2">
                  <c:v>200.1428571428572</c:v>
                </c:pt>
                <c:pt idx="3">
                  <c:v>35.857142857142755</c:v>
                </c:pt>
                <c:pt idx="4">
                  <c:v>76.928571428571374</c:v>
                </c:pt>
                <c:pt idx="5">
                  <c:v>2.9999999999998694</c:v>
                </c:pt>
                <c:pt idx="6">
                  <c:v>159.07142857142856</c:v>
                </c:pt>
                <c:pt idx="7">
                  <c:v>-5.2142857142858645</c:v>
                </c:pt>
                <c:pt idx="8">
                  <c:v>-415.9285714285719</c:v>
                </c:pt>
                <c:pt idx="9">
                  <c:v>-46.285714285714434</c:v>
                </c:pt>
                <c:pt idx="10">
                  <c:v>-128.42857142857167</c:v>
                </c:pt>
                <c:pt idx="11">
                  <c:v>-46.285714285714434</c:v>
                </c:pt>
                <c:pt idx="12">
                  <c:v>-13.428571428571574</c:v>
                </c:pt>
                <c:pt idx="13">
                  <c:v>-169.50000000000028</c:v>
                </c:pt>
                <c:pt idx="14">
                  <c:v>-169.50000000000028</c:v>
                </c:pt>
                <c:pt idx="15">
                  <c:v>-990.92857142857235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74-4649-B6D3-DC97AF3DE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scatterChart>
        <c:scatterStyle val="lineMarker"/>
        <c:varyColors val="0"/>
        <c:ser>
          <c:idx val="3"/>
          <c:order val="3"/>
          <c:tx>
            <c:v>"+1"</c:v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'Q2 &amp; Q3'!$C$8:$C$23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'Q2 &amp; Q3'!$I$8:$I$23</c:f>
              <c:numCache>
                <c:formatCode>0.0</c:formatCode>
                <c:ptCount val="16"/>
                <c:pt idx="0">
                  <c:v>105.35714285714303</c:v>
                </c:pt>
                <c:pt idx="1">
                  <c:v>516.07142857142912</c:v>
                </c:pt>
                <c:pt idx="2">
                  <c:v>228.57142857142884</c:v>
                </c:pt>
                <c:pt idx="3">
                  <c:v>64.285714285714405</c:v>
                </c:pt>
                <c:pt idx="4">
                  <c:v>105.35714285714303</c:v>
                </c:pt>
                <c:pt idx="5">
                  <c:v>31.428571428571523</c:v>
                </c:pt>
                <c:pt idx="6">
                  <c:v>187.50000000000023</c:v>
                </c:pt>
                <c:pt idx="7">
                  <c:v>23.21428571428579</c:v>
                </c:pt>
                <c:pt idx="8">
                  <c:v>-387.50000000000028</c:v>
                </c:pt>
                <c:pt idx="9">
                  <c:v>-17.857142857142783</c:v>
                </c:pt>
                <c:pt idx="10">
                  <c:v>-100.00000000000003</c:v>
                </c:pt>
                <c:pt idx="11">
                  <c:v>-17.857142857142783</c:v>
                </c:pt>
                <c:pt idx="12">
                  <c:v>15.00000000000008</c:v>
                </c:pt>
                <c:pt idx="13">
                  <c:v>-141.07142857142864</c:v>
                </c:pt>
                <c:pt idx="14">
                  <c:v>-141.07142857142864</c:v>
                </c:pt>
                <c:pt idx="15">
                  <c:v>-962.50000000000068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4-4649-B6D3-DC97AF3DE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89136"/>
        <c:axId val="923086688"/>
      </c:scatterChart>
      <c:valAx>
        <c:axId val="922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  <c:minorUnit val="1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valAx>
        <c:axId val="923086688"/>
        <c:scaling>
          <c:orientation val="minMax"/>
          <c:max val="30"/>
          <c:min val="-110"/>
        </c:scaling>
        <c:delete val="1"/>
        <c:axPos val="r"/>
        <c:numFmt formatCode="0.0" sourceLinked="1"/>
        <c:majorTickMark val="out"/>
        <c:minorTickMark val="none"/>
        <c:tickLblPos val="nextTo"/>
        <c:crossAx val="923089136"/>
        <c:crosses val="max"/>
        <c:crossBetween val="midCat"/>
      </c:valAx>
      <c:valAx>
        <c:axId val="92308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30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classe +1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('Q5 Ramp_Loss '!$D$16,'Q5 Ramp_Loss '!$D$19,'Q5 Ramp_Loss '!$D$24,'Q5 Ramp_Loss '!$D$26:$D$30)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5.2</c:v>
                </c:pt>
                <c:pt idx="6">
                  <c:v>9</c:v>
                </c:pt>
                <c:pt idx="7">
                  <c:v>9</c:v>
                </c:pt>
              </c:numCache>
            </c:numRef>
          </c:xVal>
          <c:yVal>
            <c:numRef>
              <c:f>('Q5 Ramp_Loss '!$F$16,'Q5 Ramp_Loss '!$F$19,'Q5 Ramp_Loss '!$F$24,'Q5 Ramp_Loss '!$F$26:$F$30)</c:f>
              <c:numCache>
                <c:formatCode>General</c:formatCode>
                <c:ptCount val="8"/>
                <c:pt idx="0">
                  <c:v>-20</c:v>
                </c:pt>
                <c:pt idx="1">
                  <c:v>-2</c:v>
                </c:pt>
                <c:pt idx="2">
                  <c:v>2</c:v>
                </c:pt>
                <c:pt idx="3">
                  <c:v>-100</c:v>
                </c:pt>
                <c:pt idx="4">
                  <c:v>-15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F-7E45-9650-1115FEF9B464}"/>
            </c:ext>
          </c:extLst>
        </c:ser>
        <c:ser>
          <c:idx val="1"/>
          <c:order val="1"/>
          <c:tx>
            <c:v>classe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('Q5 Ramp_Loss '!$D$17:$D$18,'Q5 Ramp_Loss '!$D$20:$D$23,'Q5 Ramp_Loss '!$D$25,'Q5 Ramp_Loss '!$D$31)</c:f>
              <c:numCache>
                <c:formatCode>General</c:formatCode>
                <c:ptCount val="8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4.8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29</c:v>
                </c:pt>
              </c:numCache>
            </c:numRef>
          </c:xVal>
          <c:yVal>
            <c:numRef>
              <c:f>('Q5 Ramp_Loss '!$F$17:$F$18,'Q5 Ramp_Loss '!$F$20:$F$23,'Q5 Ramp_Loss '!$F$25,'Q5 Ramp_Loss '!$F$31)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-20</c:v>
                </c:pt>
                <c:pt idx="6">
                  <c:v>7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F-7E45-9650-1115FEF9B464}"/>
            </c:ext>
          </c:extLst>
        </c:ser>
        <c:ser>
          <c:idx val="3"/>
          <c:order val="2"/>
          <c:tx>
            <c:strRef>
              <c:f>'Q5 Ramp_Loss '!$L$15</c:f>
              <c:strCache>
                <c:ptCount val="1"/>
                <c:pt idx="0">
                  <c:v>C=10/M=10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'Q5 Ramp_Loss 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Ramp_Loss '!$L$16:$L$31</c:f>
              <c:numCache>
                <c:formatCode>General</c:formatCode>
                <c:ptCount val="16"/>
                <c:pt idx="0">
                  <c:v>-0.97142857142857431</c:v>
                </c:pt>
                <c:pt idx="1">
                  <c:v>-7.3999999999999924</c:v>
                </c:pt>
                <c:pt idx="2">
                  <c:v>-2.9</c:v>
                </c:pt>
                <c:pt idx="3">
                  <c:v>-0.3285714285714324</c:v>
                </c:pt>
                <c:pt idx="4">
                  <c:v>-0.97142857142857431</c:v>
                </c:pt>
                <c:pt idx="5">
                  <c:v>0.18571428571428122</c:v>
                </c:pt>
                <c:pt idx="6">
                  <c:v>-2.257142857142858</c:v>
                </c:pt>
                <c:pt idx="7">
                  <c:v>0.31428571428570951</c:v>
                </c:pt>
                <c:pt idx="8">
                  <c:v>6.7428571428571278</c:v>
                </c:pt>
                <c:pt idx="9">
                  <c:v>0.95714285714285141</c:v>
                </c:pt>
                <c:pt idx="10">
                  <c:v>2.2428571428571353</c:v>
                </c:pt>
                <c:pt idx="11">
                  <c:v>0.95714285714285141</c:v>
                </c:pt>
                <c:pt idx="12">
                  <c:v>0.44285714285713779</c:v>
                </c:pt>
                <c:pt idx="13">
                  <c:v>2.8857142857142777</c:v>
                </c:pt>
                <c:pt idx="14">
                  <c:v>2.8857142857142777</c:v>
                </c:pt>
                <c:pt idx="15">
                  <c:v>15.742857142857115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2F-7E45-9650-1115FEF9B464}"/>
            </c:ext>
          </c:extLst>
        </c:ser>
        <c:ser>
          <c:idx val="2"/>
          <c:order val="3"/>
          <c:tx>
            <c:strRef>
              <c:f>'Q5 Ramp_Loss '!$M$15</c:f>
              <c:strCache>
                <c:ptCount val="1"/>
                <c:pt idx="0">
                  <c:v>"+1"</c:v>
                </c:pt>
              </c:strCache>
            </c:strRef>
          </c:tx>
          <c:spPr>
            <a:ln w="952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'Q5 Ramp_Loss 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Ramp_Loss '!$M$16:$M$31</c:f>
              <c:numCache>
                <c:formatCode>General</c:formatCode>
                <c:ptCount val="16"/>
                <c:pt idx="0">
                  <c:v>-3.2285714285714318</c:v>
                </c:pt>
                <c:pt idx="1">
                  <c:v>-9.6571428571428495</c:v>
                </c:pt>
                <c:pt idx="2">
                  <c:v>-5.1571428571428575</c:v>
                </c:pt>
                <c:pt idx="3">
                  <c:v>-2.5857142857142899</c:v>
                </c:pt>
                <c:pt idx="4">
                  <c:v>-3.2285714285714318</c:v>
                </c:pt>
                <c:pt idx="5">
                  <c:v>-2.0714285714285765</c:v>
                </c:pt>
                <c:pt idx="6">
                  <c:v>-4.5142857142857151</c:v>
                </c:pt>
                <c:pt idx="7">
                  <c:v>-1.9428571428571479</c:v>
                </c:pt>
                <c:pt idx="8">
                  <c:v>4.4857142857142707</c:v>
                </c:pt>
                <c:pt idx="9">
                  <c:v>-1.3000000000000063</c:v>
                </c:pt>
                <c:pt idx="10">
                  <c:v>-1.4285714285722383E-2</c:v>
                </c:pt>
                <c:pt idx="11">
                  <c:v>-1.3000000000000063</c:v>
                </c:pt>
                <c:pt idx="12">
                  <c:v>-1.8142857142857198</c:v>
                </c:pt>
                <c:pt idx="13">
                  <c:v>0.62857142857142001</c:v>
                </c:pt>
                <c:pt idx="14">
                  <c:v>0.62857142857142001</c:v>
                </c:pt>
                <c:pt idx="15">
                  <c:v>13.485714285714257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2F-7E45-9650-1115FEF9B464}"/>
            </c:ext>
          </c:extLst>
        </c:ser>
        <c:ser>
          <c:idx val="4"/>
          <c:order val="4"/>
          <c:tx>
            <c:strRef>
              <c:f>'Q5 Ramp_Loss '!$N$15</c:f>
              <c:strCache>
                <c:ptCount val="1"/>
                <c:pt idx="0">
                  <c:v>"-1"</c:v>
                </c:pt>
              </c:strCache>
            </c:strRef>
          </c:tx>
          <c:spPr>
            <a:ln w="95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'Q5 Ramp_Loss 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Ramp_Loss '!$N$16:$N$31</c:f>
              <c:numCache>
                <c:formatCode>General</c:formatCode>
                <c:ptCount val="16"/>
                <c:pt idx="0">
                  <c:v>1.2857142857142834</c:v>
                </c:pt>
                <c:pt idx="1">
                  <c:v>-5.1428571428571352</c:v>
                </c:pt>
                <c:pt idx="2">
                  <c:v>-0.64285714285714235</c:v>
                </c:pt>
                <c:pt idx="3">
                  <c:v>1.9285714285714253</c:v>
                </c:pt>
                <c:pt idx="4">
                  <c:v>1.2857142857142834</c:v>
                </c:pt>
                <c:pt idx="5">
                  <c:v>2.4428571428571386</c:v>
                </c:pt>
                <c:pt idx="6">
                  <c:v>-5.0118639397364219E-16</c:v>
                </c:pt>
                <c:pt idx="7">
                  <c:v>2.5714285714285672</c:v>
                </c:pt>
                <c:pt idx="8">
                  <c:v>8.9999999999999858</c:v>
                </c:pt>
                <c:pt idx="9">
                  <c:v>3.2142857142857091</c:v>
                </c:pt>
                <c:pt idx="10">
                  <c:v>4.4999999999999929</c:v>
                </c:pt>
                <c:pt idx="11">
                  <c:v>3.2142857142857091</c:v>
                </c:pt>
                <c:pt idx="12">
                  <c:v>2.6999999999999953</c:v>
                </c:pt>
                <c:pt idx="13">
                  <c:v>5.1428571428571352</c:v>
                </c:pt>
                <c:pt idx="14">
                  <c:v>5.1428571428571352</c:v>
                </c:pt>
                <c:pt idx="15">
                  <c:v>17.999999999999972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2F-7E45-9650-1115FEF9B464}"/>
            </c:ext>
          </c:extLst>
        </c:ser>
        <c:ser>
          <c:idx val="5"/>
          <c:order val="5"/>
          <c:tx>
            <c:v>Hard Margin loss</c:v>
          </c:tx>
          <c:spPr>
            <a:ln w="9525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'Q5 Ramp_Loss '!$D$16:$D$31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'Q5 Hard_Margin_Loss'!$U$16:$U$31</c:f>
              <c:numCache>
                <c:formatCode>General</c:formatCode>
                <c:ptCount val="16"/>
                <c:pt idx="0">
                  <c:v>-6.0000000000001372E-2</c:v>
                </c:pt>
                <c:pt idx="1">
                  <c:v>-4.0599999999999854</c:v>
                </c:pt>
                <c:pt idx="2">
                  <c:v>-1.2599999999999967</c:v>
                </c:pt>
                <c:pt idx="3">
                  <c:v>0.33999999999999686</c:v>
                </c:pt>
                <c:pt idx="4">
                  <c:v>-6.0000000000001372E-2</c:v>
                </c:pt>
                <c:pt idx="5">
                  <c:v>0.65999999999999559</c:v>
                </c:pt>
                <c:pt idx="6">
                  <c:v>-0.85999999999999821</c:v>
                </c:pt>
                <c:pt idx="7">
                  <c:v>0.73999999999999511</c:v>
                </c:pt>
                <c:pt idx="8">
                  <c:v>4.7399999999999789</c:v>
                </c:pt>
                <c:pt idx="9">
                  <c:v>1.1399999999999939</c:v>
                </c:pt>
                <c:pt idx="10">
                  <c:v>1.9399999999999904</c:v>
                </c:pt>
                <c:pt idx="11">
                  <c:v>1.1399999999999939</c:v>
                </c:pt>
                <c:pt idx="12">
                  <c:v>0.81999999999999484</c:v>
                </c:pt>
                <c:pt idx="13">
                  <c:v>2.3399999999999888</c:v>
                </c:pt>
                <c:pt idx="14">
                  <c:v>2.3399999999999888</c:v>
                </c:pt>
                <c:pt idx="15">
                  <c:v>10.339999999999957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2F-7E45-9650-1115FEF9B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/>
              <a:t>zoom</a:t>
            </a:r>
            <a:endParaRPr lang="fr-FR" b="1"/>
          </a:p>
        </c:rich>
      </c:tx>
      <c:layout>
        <c:manualLayout>
          <c:xMode val="edge"/>
          <c:yMode val="edge"/>
          <c:x val="0.36839799162347514"/>
          <c:y val="2.7170243235184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8756171891231926E-2"/>
          <c:y val="0.14078598486114696"/>
          <c:w val="0.69286358907056833"/>
          <c:h val="0.83384112628146068"/>
        </c:manualLayout>
      </c:layout>
      <c:scatterChart>
        <c:scatterStyle val="lineMarker"/>
        <c:varyColors val="0"/>
        <c:ser>
          <c:idx val="0"/>
          <c:order val="0"/>
          <c:tx>
            <c:v>classe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 &amp; Q3'!$C$16:$C$23</c:f>
              <c:numCache>
                <c:formatCode>General</c:formatCode>
                <c:ptCount val="8"/>
                <c:pt idx="0">
                  <c:v>15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5.2</c:v>
                </c:pt>
                <c:pt idx="5">
                  <c:v>9</c:v>
                </c:pt>
                <c:pt idx="6">
                  <c:v>9</c:v>
                </c:pt>
                <c:pt idx="7">
                  <c:v>29</c:v>
                </c:pt>
              </c:numCache>
            </c:numRef>
          </c:xVal>
          <c:yVal>
            <c:numRef>
              <c:f>'Q2 &amp; Q3'!$E$16:$E$23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-100</c:v>
                </c:pt>
                <c:pt idx="3">
                  <c:v>-15</c:v>
                </c:pt>
                <c:pt idx="4">
                  <c:v>15</c:v>
                </c:pt>
                <c:pt idx="5">
                  <c:v>0</c:v>
                </c:pt>
                <c:pt idx="6">
                  <c:v>6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B849-9A7F-933E99F4CE1F}"/>
            </c:ext>
          </c:extLst>
        </c:ser>
        <c:ser>
          <c:idx val="1"/>
          <c:order val="1"/>
          <c:tx>
            <c:v>classe -1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 &amp; Q3'!$C$8:$C$15</c:f>
              <c:numCache>
                <c:formatCode>General</c:formatCode>
                <c:ptCount val="8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</c:numCache>
            </c:numRef>
          </c:xVal>
          <c:yVal>
            <c:numRef>
              <c:f>'Q2 &amp; Q3'!$E$8:$E$15</c:f>
              <c:numCache>
                <c:formatCode>General</c:formatCode>
                <c:ptCount val="8"/>
                <c:pt idx="0">
                  <c:v>-20</c:v>
                </c:pt>
                <c:pt idx="1">
                  <c:v>15</c:v>
                </c:pt>
                <c:pt idx="2">
                  <c:v>19</c:v>
                </c:pt>
                <c:pt idx="3">
                  <c:v>-2</c:v>
                </c:pt>
                <c:pt idx="4">
                  <c:v>12</c:v>
                </c:pt>
                <c:pt idx="5">
                  <c:v>3</c:v>
                </c:pt>
                <c:pt idx="6">
                  <c:v>0</c:v>
                </c:pt>
                <c:pt idx="7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5-B849-9A7F-933E99F4CE1F}"/>
            </c:ext>
          </c:extLst>
        </c:ser>
        <c:ser>
          <c:idx val="2"/>
          <c:order val="2"/>
          <c:tx>
            <c:v>Séparation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'Q2 &amp; Q3'!$C$8:$C$23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'Q2 &amp; Q3'!$H$8:$H$23</c:f>
              <c:numCache>
                <c:formatCode>0.0</c:formatCode>
                <c:ptCount val="16"/>
                <c:pt idx="0">
                  <c:v>91.14285714285721</c:v>
                </c:pt>
                <c:pt idx="1">
                  <c:v>501.85714285714329</c:v>
                </c:pt>
                <c:pt idx="2">
                  <c:v>214.357142857143</c:v>
                </c:pt>
                <c:pt idx="3">
                  <c:v>50.071428571428584</c:v>
                </c:pt>
                <c:pt idx="4">
                  <c:v>91.14285714285721</c:v>
                </c:pt>
                <c:pt idx="5">
                  <c:v>17.214285714285698</c:v>
                </c:pt>
                <c:pt idx="6">
                  <c:v>173.28571428571439</c:v>
                </c:pt>
                <c:pt idx="7">
                  <c:v>8.9999999999999609</c:v>
                </c:pt>
                <c:pt idx="8">
                  <c:v>-401.71428571428612</c:v>
                </c:pt>
                <c:pt idx="9">
                  <c:v>-32.071428571428612</c:v>
                </c:pt>
                <c:pt idx="10">
                  <c:v>-114.21428571428585</c:v>
                </c:pt>
                <c:pt idx="11">
                  <c:v>-32.071428571428612</c:v>
                </c:pt>
                <c:pt idx="12">
                  <c:v>0.78571428571425272</c:v>
                </c:pt>
                <c:pt idx="13">
                  <c:v>-155.28571428571448</c:v>
                </c:pt>
                <c:pt idx="14">
                  <c:v>-155.28571428571448</c:v>
                </c:pt>
                <c:pt idx="15">
                  <c:v>-976.71428571428646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5-B849-9A7F-933E99F4CE1F}"/>
            </c:ext>
          </c:extLst>
        </c:ser>
        <c:ser>
          <c:idx val="3"/>
          <c:order val="3"/>
          <c:tx>
            <c:v>"+1"</c:v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'Q2 &amp; Q3'!$C$8:$C$23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'Q2 &amp; Q3'!$I$8:$I$23</c:f>
              <c:numCache>
                <c:formatCode>0.0</c:formatCode>
                <c:ptCount val="16"/>
                <c:pt idx="0">
                  <c:v>105.35714285714303</c:v>
                </c:pt>
                <c:pt idx="1">
                  <c:v>516.07142857142912</c:v>
                </c:pt>
                <c:pt idx="2">
                  <c:v>228.57142857142884</c:v>
                </c:pt>
                <c:pt idx="3">
                  <c:v>64.285714285714405</c:v>
                </c:pt>
                <c:pt idx="4">
                  <c:v>105.35714285714303</c:v>
                </c:pt>
                <c:pt idx="5">
                  <c:v>31.428571428571523</c:v>
                </c:pt>
                <c:pt idx="6">
                  <c:v>187.50000000000023</c:v>
                </c:pt>
                <c:pt idx="7">
                  <c:v>23.21428571428579</c:v>
                </c:pt>
                <c:pt idx="8">
                  <c:v>-387.50000000000028</c:v>
                </c:pt>
                <c:pt idx="9">
                  <c:v>-17.857142857142783</c:v>
                </c:pt>
                <c:pt idx="10">
                  <c:v>-100.00000000000003</c:v>
                </c:pt>
                <c:pt idx="11">
                  <c:v>-17.857142857142783</c:v>
                </c:pt>
                <c:pt idx="12">
                  <c:v>15.00000000000008</c:v>
                </c:pt>
                <c:pt idx="13">
                  <c:v>-141.07142857142864</c:v>
                </c:pt>
                <c:pt idx="14">
                  <c:v>-141.07142857142864</c:v>
                </c:pt>
                <c:pt idx="15">
                  <c:v>-962.50000000000068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5-B849-9A7F-933E99F4CE1F}"/>
            </c:ext>
          </c:extLst>
        </c:ser>
        <c:ser>
          <c:idx val="4"/>
          <c:order val="4"/>
          <c:tx>
            <c:v>"-1"</c:v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'Q2 &amp; Q3'!$C$8:$C$23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'Q2 &amp; Q3'!$J$8:$J$23</c:f>
              <c:numCache>
                <c:formatCode>0.0</c:formatCode>
                <c:ptCount val="16"/>
                <c:pt idx="0">
                  <c:v>76.928571428571374</c:v>
                </c:pt>
                <c:pt idx="1">
                  <c:v>487.64285714285745</c:v>
                </c:pt>
                <c:pt idx="2">
                  <c:v>200.1428571428572</c:v>
                </c:pt>
                <c:pt idx="3">
                  <c:v>35.857142857142755</c:v>
                </c:pt>
                <c:pt idx="4">
                  <c:v>76.928571428571374</c:v>
                </c:pt>
                <c:pt idx="5">
                  <c:v>2.9999999999998694</c:v>
                </c:pt>
                <c:pt idx="6">
                  <c:v>159.07142857142856</c:v>
                </c:pt>
                <c:pt idx="7">
                  <c:v>-5.2142857142858645</c:v>
                </c:pt>
                <c:pt idx="8">
                  <c:v>-415.9285714285719</c:v>
                </c:pt>
                <c:pt idx="9">
                  <c:v>-46.285714285714434</c:v>
                </c:pt>
                <c:pt idx="10">
                  <c:v>-128.42857142857167</c:v>
                </c:pt>
                <c:pt idx="11">
                  <c:v>-46.285714285714434</c:v>
                </c:pt>
                <c:pt idx="12">
                  <c:v>-13.428571428571574</c:v>
                </c:pt>
                <c:pt idx="13">
                  <c:v>-169.50000000000028</c:v>
                </c:pt>
                <c:pt idx="14">
                  <c:v>-169.50000000000028</c:v>
                </c:pt>
                <c:pt idx="15">
                  <c:v>-990.92857142857235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5-B849-9A7F-933E99F4C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  <c:minorUnit val="1"/>
      </c:valAx>
      <c:valAx>
        <c:axId val="922776816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493208298848538E-2"/>
          <c:y val="7.6256646017045668E-2"/>
          <c:w val="0.70712658212658208"/>
          <c:h val="0.89837054593640409"/>
        </c:manualLayout>
      </c:layout>
      <c:scatterChart>
        <c:scatterStyle val="lineMarker"/>
        <c:varyColors val="0"/>
        <c:ser>
          <c:idx val="0"/>
          <c:order val="0"/>
          <c:tx>
            <c:v>classe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 &amp; Q3 bis'!$C$16:$C$23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5.2</c:v>
                </c:pt>
                <c:pt idx="5">
                  <c:v>9</c:v>
                </c:pt>
                <c:pt idx="6">
                  <c:v>9</c:v>
                </c:pt>
                <c:pt idx="7">
                  <c:v>15</c:v>
                </c:pt>
              </c:numCache>
            </c:numRef>
          </c:xVal>
          <c:yVal>
            <c:numRef>
              <c:f>'Q2 &amp; Q3 bis'!$E$16:$E$23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-100</c:v>
                </c:pt>
                <c:pt idx="3">
                  <c:v>-15</c:v>
                </c:pt>
                <c:pt idx="4">
                  <c:v>15</c:v>
                </c:pt>
                <c:pt idx="5">
                  <c:v>0</c:v>
                </c:pt>
                <c:pt idx="6">
                  <c:v>6</c:v>
                </c:pt>
                <c:pt idx="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2-9F46-B8E6-2DB23D8CE28D}"/>
            </c:ext>
          </c:extLst>
        </c:ser>
        <c:ser>
          <c:idx val="1"/>
          <c:order val="1"/>
          <c:tx>
            <c:v>classe -1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 &amp; Q3 bis'!$C$8:$C$15</c:f>
              <c:numCache>
                <c:formatCode>General</c:formatCode>
                <c:ptCount val="8"/>
                <c:pt idx="0">
                  <c:v>3</c:v>
                </c:pt>
                <c:pt idx="1">
                  <c:v>-0.7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-10</c:v>
                </c:pt>
                <c:pt idx="7">
                  <c:v>5</c:v>
                </c:pt>
              </c:numCache>
            </c:numRef>
          </c:xVal>
          <c:yVal>
            <c:numRef>
              <c:f>'Q2 &amp; Q3 bis'!$E$8:$E$15</c:f>
              <c:numCache>
                <c:formatCode>General</c:formatCode>
                <c:ptCount val="8"/>
                <c:pt idx="0">
                  <c:v>-20</c:v>
                </c:pt>
                <c:pt idx="1">
                  <c:v>15</c:v>
                </c:pt>
                <c:pt idx="2">
                  <c:v>1.9</c:v>
                </c:pt>
                <c:pt idx="3">
                  <c:v>-2</c:v>
                </c:pt>
                <c:pt idx="4">
                  <c:v>12</c:v>
                </c:pt>
                <c:pt idx="5">
                  <c:v>3</c:v>
                </c:pt>
                <c:pt idx="6">
                  <c:v>0</c:v>
                </c:pt>
                <c:pt idx="7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2-9F46-B8E6-2DB23D8CE28D}"/>
            </c:ext>
          </c:extLst>
        </c:ser>
        <c:ser>
          <c:idx val="2"/>
          <c:order val="2"/>
          <c:tx>
            <c:v>Séparation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'Q2 &amp; Q3 bis'!$C$8:$C$23</c:f>
              <c:numCache>
                <c:formatCode>General</c:formatCode>
                <c:ptCount val="16"/>
                <c:pt idx="0">
                  <c:v>3</c:v>
                </c:pt>
                <c:pt idx="1">
                  <c:v>-0.7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-10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15</c:v>
                </c:pt>
              </c:numCache>
            </c:numRef>
          </c:xVal>
          <c:yVal>
            <c:numRef>
              <c:f>'Q2 &amp; Q3 bis'!$H$8:$H$23</c:f>
              <c:numCache>
                <c:formatCode>0\.0</c:formatCode>
                <c:ptCount val="16"/>
                <c:pt idx="0">
                  <c:v>91.142857142857068</c:v>
                </c:pt>
                <c:pt idx="1">
                  <c:v>243.10714285714278</c:v>
                </c:pt>
                <c:pt idx="2">
                  <c:v>214.35714285714278</c:v>
                </c:pt>
                <c:pt idx="3">
                  <c:v>50.071428571428491</c:v>
                </c:pt>
                <c:pt idx="4">
                  <c:v>91.142857142857068</c:v>
                </c:pt>
                <c:pt idx="5">
                  <c:v>17.21428571428563</c:v>
                </c:pt>
                <c:pt idx="6">
                  <c:v>625.07142857142856</c:v>
                </c:pt>
                <c:pt idx="7">
                  <c:v>8.9999999999999147</c:v>
                </c:pt>
                <c:pt idx="8">
                  <c:v>-114.21428571428581</c:v>
                </c:pt>
                <c:pt idx="9">
                  <c:v>-32.071428571428662</c:v>
                </c:pt>
                <c:pt idx="10">
                  <c:v>-114.21428571428581</c:v>
                </c:pt>
                <c:pt idx="11">
                  <c:v>-32.071428571428662</c:v>
                </c:pt>
                <c:pt idx="12">
                  <c:v>0.78571428571420032</c:v>
                </c:pt>
                <c:pt idx="13">
                  <c:v>-155.28571428571439</c:v>
                </c:pt>
                <c:pt idx="14">
                  <c:v>-155.28571428571439</c:v>
                </c:pt>
                <c:pt idx="15">
                  <c:v>-401.71428571428584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D2-9F46-B8E6-2DB23D8CE28D}"/>
            </c:ext>
          </c:extLst>
        </c:ser>
        <c:ser>
          <c:idx val="3"/>
          <c:order val="3"/>
          <c:tx>
            <c:v>"+1"</c:v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'Q2 &amp; Q3 bis'!$C$8:$C$23</c:f>
              <c:numCache>
                <c:formatCode>General</c:formatCode>
                <c:ptCount val="16"/>
                <c:pt idx="0">
                  <c:v>3</c:v>
                </c:pt>
                <c:pt idx="1">
                  <c:v>-0.7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-10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15</c:v>
                </c:pt>
              </c:numCache>
            </c:numRef>
          </c:xVal>
          <c:yVal>
            <c:numRef>
              <c:f>'Q2 &amp; Q3 bis'!$I$8:$I$23</c:f>
              <c:numCache>
                <c:formatCode>0\.0</c:formatCode>
                <c:ptCount val="16"/>
                <c:pt idx="0">
                  <c:v>105.35714285714286</c:v>
                </c:pt>
                <c:pt idx="1">
                  <c:v>257.32142857142856</c:v>
                </c:pt>
                <c:pt idx="2">
                  <c:v>228.57142857142861</c:v>
                </c:pt>
                <c:pt idx="3">
                  <c:v>64.285714285714278</c:v>
                </c:pt>
                <c:pt idx="4">
                  <c:v>105.35714285714286</c:v>
                </c:pt>
                <c:pt idx="5">
                  <c:v>31.428571428571423</c:v>
                </c:pt>
                <c:pt idx="6">
                  <c:v>639.28571428571433</c:v>
                </c:pt>
                <c:pt idx="7">
                  <c:v>23.214285714285708</c:v>
                </c:pt>
                <c:pt idx="8">
                  <c:v>-100.00000000000001</c:v>
                </c:pt>
                <c:pt idx="9">
                  <c:v>-17.857142857142865</c:v>
                </c:pt>
                <c:pt idx="10">
                  <c:v>-100.00000000000001</c:v>
                </c:pt>
                <c:pt idx="11">
                  <c:v>-17.857142857142865</c:v>
                </c:pt>
                <c:pt idx="12">
                  <c:v>14.999999999999993</c:v>
                </c:pt>
                <c:pt idx="13">
                  <c:v>-141.07142857142858</c:v>
                </c:pt>
                <c:pt idx="14">
                  <c:v>-141.07142857142858</c:v>
                </c:pt>
                <c:pt idx="15">
                  <c:v>-387.50000000000006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D2-9F46-B8E6-2DB23D8CE28D}"/>
            </c:ext>
          </c:extLst>
        </c:ser>
        <c:ser>
          <c:idx val="4"/>
          <c:order val="4"/>
          <c:tx>
            <c:v>"-1"</c:v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'Q2 &amp; Q3 bis'!$C$8:$C$23</c:f>
              <c:numCache>
                <c:formatCode>General</c:formatCode>
                <c:ptCount val="16"/>
                <c:pt idx="0">
                  <c:v>3</c:v>
                </c:pt>
                <c:pt idx="1">
                  <c:v>-0.7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-10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15</c:v>
                </c:pt>
              </c:numCache>
            </c:numRef>
          </c:xVal>
          <c:yVal>
            <c:numRef>
              <c:f>'Q2 &amp; Q3 bis'!$J$8:$J$23</c:f>
              <c:numCache>
                <c:formatCode>0\.0</c:formatCode>
                <c:ptCount val="16"/>
                <c:pt idx="0">
                  <c:v>76.928571428571274</c:v>
                </c:pt>
                <c:pt idx="1">
                  <c:v>228.892857142857</c:v>
                </c:pt>
                <c:pt idx="2">
                  <c:v>200.142857142857</c:v>
                </c:pt>
                <c:pt idx="3">
                  <c:v>35.857142857142698</c:v>
                </c:pt>
                <c:pt idx="4">
                  <c:v>76.928571428571274</c:v>
                </c:pt>
                <c:pt idx="5">
                  <c:v>2.999999999999837</c:v>
                </c:pt>
                <c:pt idx="6">
                  <c:v>610.85714285714278</c:v>
                </c:pt>
                <c:pt idx="7">
                  <c:v>-5.2142857142858778</c:v>
                </c:pt>
                <c:pt idx="8">
                  <c:v>-128.42857142857159</c:v>
                </c:pt>
                <c:pt idx="9">
                  <c:v>-46.285714285714455</c:v>
                </c:pt>
                <c:pt idx="10">
                  <c:v>-128.42857142857159</c:v>
                </c:pt>
                <c:pt idx="11">
                  <c:v>-46.285714285714455</c:v>
                </c:pt>
                <c:pt idx="12">
                  <c:v>-13.428571428571592</c:v>
                </c:pt>
                <c:pt idx="13">
                  <c:v>-169.50000000000017</c:v>
                </c:pt>
                <c:pt idx="14">
                  <c:v>-169.50000000000017</c:v>
                </c:pt>
                <c:pt idx="15">
                  <c:v>-415.92857142857167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D2-9F46-B8E6-2DB23D8CE28D}"/>
            </c:ext>
          </c:extLst>
        </c:ser>
        <c:ser>
          <c:idx val="5"/>
          <c:order val="5"/>
          <c:tx>
            <c:v>points modifiés classe -1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'Q2 &amp; Q3'!$C$8:$C$15</c:f>
              <c:numCache>
                <c:formatCode>General</c:formatCode>
                <c:ptCount val="8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</c:numCache>
            </c:numRef>
          </c:xVal>
          <c:yVal>
            <c:numRef>
              <c:f>'Q2 &amp; Q3'!$E$8:$E$15</c:f>
              <c:numCache>
                <c:formatCode>General</c:formatCode>
                <c:ptCount val="8"/>
                <c:pt idx="0">
                  <c:v>-20</c:v>
                </c:pt>
                <c:pt idx="1">
                  <c:v>15</c:v>
                </c:pt>
                <c:pt idx="2">
                  <c:v>19</c:v>
                </c:pt>
                <c:pt idx="3">
                  <c:v>-2</c:v>
                </c:pt>
                <c:pt idx="4">
                  <c:v>12</c:v>
                </c:pt>
                <c:pt idx="5">
                  <c:v>3</c:v>
                </c:pt>
                <c:pt idx="6">
                  <c:v>0</c:v>
                </c:pt>
                <c:pt idx="7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D2-9F46-B8E6-2DB23D8CE28D}"/>
            </c:ext>
          </c:extLst>
        </c:ser>
        <c:ser>
          <c:idx val="6"/>
          <c:order val="6"/>
          <c:tx>
            <c:v>points modifiés classe +1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'Q2 &amp; Q3'!$C$16:$C$23</c:f>
              <c:numCache>
                <c:formatCode>General</c:formatCode>
                <c:ptCount val="8"/>
                <c:pt idx="0">
                  <c:v>15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5.2</c:v>
                </c:pt>
                <c:pt idx="5">
                  <c:v>9</c:v>
                </c:pt>
                <c:pt idx="6">
                  <c:v>9</c:v>
                </c:pt>
                <c:pt idx="7">
                  <c:v>29</c:v>
                </c:pt>
              </c:numCache>
            </c:numRef>
          </c:xVal>
          <c:yVal>
            <c:numRef>
              <c:f>'Q2 &amp; Q3'!$E$16:$E$23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-100</c:v>
                </c:pt>
                <c:pt idx="3">
                  <c:v>-15</c:v>
                </c:pt>
                <c:pt idx="4">
                  <c:v>15</c:v>
                </c:pt>
                <c:pt idx="5">
                  <c:v>0</c:v>
                </c:pt>
                <c:pt idx="6">
                  <c:v>6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D2-9F46-B8E6-2DB23D8CE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  <c:minorUnit val="1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zoom</a:t>
            </a:r>
          </a:p>
        </c:rich>
      </c:tx>
      <c:layout>
        <c:manualLayout>
          <c:xMode val="edge"/>
          <c:yMode val="edge"/>
          <c:x val="0.36839799162347514"/>
          <c:y val="2.7170243235184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8756171891231926E-2"/>
          <c:y val="0.14078598486114696"/>
          <c:w val="0.69286358907056833"/>
          <c:h val="0.83384112628146068"/>
        </c:manualLayout>
      </c:layout>
      <c:scatterChart>
        <c:scatterStyle val="lineMarker"/>
        <c:varyColors val="0"/>
        <c:ser>
          <c:idx val="0"/>
          <c:order val="0"/>
          <c:tx>
            <c:v>classe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 &amp; Q3 bis'!$C$16:$C$23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5.2</c:v>
                </c:pt>
                <c:pt idx="5">
                  <c:v>9</c:v>
                </c:pt>
                <c:pt idx="6">
                  <c:v>9</c:v>
                </c:pt>
                <c:pt idx="7">
                  <c:v>15</c:v>
                </c:pt>
              </c:numCache>
            </c:numRef>
          </c:xVal>
          <c:yVal>
            <c:numRef>
              <c:f>'Q2 &amp; Q3 bis'!$E$16:$E$23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-100</c:v>
                </c:pt>
                <c:pt idx="3">
                  <c:v>-15</c:v>
                </c:pt>
                <c:pt idx="4">
                  <c:v>15</c:v>
                </c:pt>
                <c:pt idx="5">
                  <c:v>0</c:v>
                </c:pt>
                <c:pt idx="6">
                  <c:v>6</c:v>
                </c:pt>
                <c:pt idx="7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E-5D49-9794-DD9A1B459C32}"/>
            </c:ext>
          </c:extLst>
        </c:ser>
        <c:ser>
          <c:idx val="1"/>
          <c:order val="1"/>
          <c:tx>
            <c:v>classe -1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 &amp; Q3 bis'!$C$8:$C$15</c:f>
              <c:numCache>
                <c:formatCode>General</c:formatCode>
                <c:ptCount val="8"/>
                <c:pt idx="0">
                  <c:v>3</c:v>
                </c:pt>
                <c:pt idx="1">
                  <c:v>-0.7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-10</c:v>
                </c:pt>
                <c:pt idx="7">
                  <c:v>5</c:v>
                </c:pt>
              </c:numCache>
            </c:numRef>
          </c:xVal>
          <c:yVal>
            <c:numRef>
              <c:f>'Q2 &amp; Q3 bis'!$E$8:$E$15</c:f>
              <c:numCache>
                <c:formatCode>General</c:formatCode>
                <c:ptCount val="8"/>
                <c:pt idx="0">
                  <c:v>-20</c:v>
                </c:pt>
                <c:pt idx="1">
                  <c:v>15</c:v>
                </c:pt>
                <c:pt idx="2">
                  <c:v>1.9</c:v>
                </c:pt>
                <c:pt idx="3">
                  <c:v>-2</c:v>
                </c:pt>
                <c:pt idx="4">
                  <c:v>12</c:v>
                </c:pt>
                <c:pt idx="5">
                  <c:v>3</c:v>
                </c:pt>
                <c:pt idx="6">
                  <c:v>0</c:v>
                </c:pt>
                <c:pt idx="7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EE-5D49-9794-DD9A1B45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scatterChart>
        <c:scatterStyle val="lineMarker"/>
        <c:varyColors val="0"/>
        <c:ser>
          <c:idx val="2"/>
          <c:order val="2"/>
          <c:tx>
            <c:v>Séparation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'Q2 &amp; Q3 bis'!$C$8:$C$23</c:f>
              <c:numCache>
                <c:formatCode>General</c:formatCode>
                <c:ptCount val="16"/>
                <c:pt idx="0">
                  <c:v>3</c:v>
                </c:pt>
                <c:pt idx="1">
                  <c:v>-0.7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-10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15</c:v>
                </c:pt>
              </c:numCache>
            </c:numRef>
          </c:xVal>
          <c:yVal>
            <c:numRef>
              <c:f>'Q2 &amp; Q3 bis'!$H$8:$H$23</c:f>
              <c:numCache>
                <c:formatCode>0.0</c:formatCode>
                <c:ptCount val="16"/>
                <c:pt idx="0">
                  <c:v>91.142857142857068</c:v>
                </c:pt>
                <c:pt idx="1">
                  <c:v>243.10714285714278</c:v>
                </c:pt>
                <c:pt idx="2">
                  <c:v>214.35714285714278</c:v>
                </c:pt>
                <c:pt idx="3">
                  <c:v>50.071428571428491</c:v>
                </c:pt>
                <c:pt idx="4">
                  <c:v>91.142857142857068</c:v>
                </c:pt>
                <c:pt idx="5">
                  <c:v>17.21428571428563</c:v>
                </c:pt>
                <c:pt idx="6">
                  <c:v>625.07142857142856</c:v>
                </c:pt>
                <c:pt idx="7">
                  <c:v>8.9999999999999147</c:v>
                </c:pt>
                <c:pt idx="8">
                  <c:v>-114.21428571428581</c:v>
                </c:pt>
                <c:pt idx="9">
                  <c:v>-32.071428571428662</c:v>
                </c:pt>
                <c:pt idx="10">
                  <c:v>-114.21428571428581</c:v>
                </c:pt>
                <c:pt idx="11">
                  <c:v>-32.071428571428662</c:v>
                </c:pt>
                <c:pt idx="12">
                  <c:v>0.78571428571420032</c:v>
                </c:pt>
                <c:pt idx="13">
                  <c:v>-155.28571428571439</c:v>
                </c:pt>
                <c:pt idx="14">
                  <c:v>-155.28571428571439</c:v>
                </c:pt>
                <c:pt idx="15">
                  <c:v>-401.71428571428584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EE-5D49-9794-DD9A1B459C32}"/>
            </c:ext>
          </c:extLst>
        </c:ser>
        <c:ser>
          <c:idx val="3"/>
          <c:order val="3"/>
          <c:tx>
            <c:v>"+1"</c:v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'Q2 &amp; Q3 bis'!$C$8:$C$23</c:f>
              <c:numCache>
                <c:formatCode>General</c:formatCode>
                <c:ptCount val="16"/>
                <c:pt idx="0">
                  <c:v>3</c:v>
                </c:pt>
                <c:pt idx="1">
                  <c:v>-0.7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-10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15</c:v>
                </c:pt>
              </c:numCache>
            </c:numRef>
          </c:xVal>
          <c:yVal>
            <c:numRef>
              <c:f>'Q2 &amp; Q3 bis'!$I$8:$I$23</c:f>
              <c:numCache>
                <c:formatCode>0.0</c:formatCode>
                <c:ptCount val="16"/>
                <c:pt idx="0">
                  <c:v>105.35714285714286</c:v>
                </c:pt>
                <c:pt idx="1">
                  <c:v>257.32142857142856</c:v>
                </c:pt>
                <c:pt idx="2">
                  <c:v>228.57142857142861</c:v>
                </c:pt>
                <c:pt idx="3">
                  <c:v>64.285714285714278</c:v>
                </c:pt>
                <c:pt idx="4">
                  <c:v>105.35714285714286</c:v>
                </c:pt>
                <c:pt idx="5">
                  <c:v>31.428571428571423</c:v>
                </c:pt>
                <c:pt idx="6">
                  <c:v>639.28571428571433</c:v>
                </c:pt>
                <c:pt idx="7">
                  <c:v>23.214285714285708</c:v>
                </c:pt>
                <c:pt idx="8">
                  <c:v>-100.00000000000001</c:v>
                </c:pt>
                <c:pt idx="9">
                  <c:v>-17.857142857142865</c:v>
                </c:pt>
                <c:pt idx="10">
                  <c:v>-100.00000000000001</c:v>
                </c:pt>
                <c:pt idx="11">
                  <c:v>-17.857142857142865</c:v>
                </c:pt>
                <c:pt idx="12">
                  <c:v>14.999999999999993</c:v>
                </c:pt>
                <c:pt idx="13">
                  <c:v>-141.07142857142858</c:v>
                </c:pt>
                <c:pt idx="14">
                  <c:v>-141.07142857142858</c:v>
                </c:pt>
                <c:pt idx="15">
                  <c:v>-387.50000000000006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EE-5D49-9794-DD9A1B459C32}"/>
            </c:ext>
          </c:extLst>
        </c:ser>
        <c:ser>
          <c:idx val="4"/>
          <c:order val="4"/>
          <c:tx>
            <c:v>"-1"</c:v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'Q2 &amp; Q3 bis'!$C$8:$C$23</c:f>
              <c:numCache>
                <c:formatCode>General</c:formatCode>
                <c:ptCount val="16"/>
                <c:pt idx="0">
                  <c:v>3</c:v>
                </c:pt>
                <c:pt idx="1">
                  <c:v>-0.7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-10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15</c:v>
                </c:pt>
              </c:numCache>
            </c:numRef>
          </c:xVal>
          <c:yVal>
            <c:numRef>
              <c:f>'Q2 &amp; Q3 bis'!$J$8:$J$23</c:f>
              <c:numCache>
                <c:formatCode>0.0</c:formatCode>
                <c:ptCount val="16"/>
                <c:pt idx="0">
                  <c:v>76.928571428571274</c:v>
                </c:pt>
                <c:pt idx="1">
                  <c:v>228.892857142857</c:v>
                </c:pt>
                <c:pt idx="2">
                  <c:v>200.142857142857</c:v>
                </c:pt>
                <c:pt idx="3">
                  <c:v>35.857142857142698</c:v>
                </c:pt>
                <c:pt idx="4">
                  <c:v>76.928571428571274</c:v>
                </c:pt>
                <c:pt idx="5">
                  <c:v>2.999999999999837</c:v>
                </c:pt>
                <c:pt idx="6">
                  <c:v>610.85714285714278</c:v>
                </c:pt>
                <c:pt idx="7">
                  <c:v>-5.2142857142858778</c:v>
                </c:pt>
                <c:pt idx="8">
                  <c:v>-128.42857142857159</c:v>
                </c:pt>
                <c:pt idx="9">
                  <c:v>-46.285714285714455</c:v>
                </c:pt>
                <c:pt idx="10">
                  <c:v>-128.42857142857159</c:v>
                </c:pt>
                <c:pt idx="11">
                  <c:v>-46.285714285714455</c:v>
                </c:pt>
                <c:pt idx="12">
                  <c:v>-13.428571428571592</c:v>
                </c:pt>
                <c:pt idx="13">
                  <c:v>-169.50000000000017</c:v>
                </c:pt>
                <c:pt idx="14">
                  <c:v>-169.50000000000017</c:v>
                </c:pt>
                <c:pt idx="15">
                  <c:v>-415.92857142857167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EE-5D49-9794-DD9A1B45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89136"/>
        <c:axId val="923086688"/>
      </c:scatterChart>
      <c:valAx>
        <c:axId val="92293520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  <c:minorUnit val="1"/>
      </c:valAx>
      <c:valAx>
        <c:axId val="922776816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valAx>
        <c:axId val="923086688"/>
        <c:scaling>
          <c:orientation val="minMax"/>
          <c:max val="30"/>
          <c:min val="-3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3089136"/>
        <c:crosses val="max"/>
        <c:crossBetween val="midCat"/>
      </c:valAx>
      <c:valAx>
        <c:axId val="92308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30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515304680398146E-2"/>
          <c:y val="3.7854359619126074E-2"/>
          <c:w val="0.71373529603987207"/>
          <c:h val="0.92429128076174782"/>
        </c:manualLayout>
      </c:layout>
      <c:scatterChart>
        <c:scatterStyle val="lineMarker"/>
        <c:varyColors val="0"/>
        <c:ser>
          <c:idx val="0"/>
          <c:order val="0"/>
          <c:tx>
            <c:v>Classe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('Q4'!$B$5,'Q4'!$B$8,'Q4'!$B$13,'Q4'!$B$15:$B$19)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5.2</c:v>
                </c:pt>
                <c:pt idx="6">
                  <c:v>9</c:v>
                </c:pt>
                <c:pt idx="7">
                  <c:v>9</c:v>
                </c:pt>
              </c:numCache>
            </c:numRef>
          </c:xVal>
          <c:yVal>
            <c:numRef>
              <c:f>('Q4'!$C$5,'Q4'!$C$8,'Q4'!$C$13,'Q4'!$C$15:$C$19)</c:f>
              <c:numCache>
                <c:formatCode>General</c:formatCode>
                <c:ptCount val="8"/>
                <c:pt idx="0">
                  <c:v>-20</c:v>
                </c:pt>
                <c:pt idx="1">
                  <c:v>-2</c:v>
                </c:pt>
                <c:pt idx="2">
                  <c:v>2</c:v>
                </c:pt>
                <c:pt idx="3">
                  <c:v>-100</c:v>
                </c:pt>
                <c:pt idx="4">
                  <c:v>-15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7-F74F-AE70-BA36E0A96962}"/>
            </c:ext>
          </c:extLst>
        </c:ser>
        <c:ser>
          <c:idx val="1"/>
          <c:order val="1"/>
          <c:tx>
            <c:v>Classe -1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('Q4'!$B$6:$B$7,'Q4'!$B$9:$B$12,'Q4'!$B$14,'Q4'!$B$20)</c:f>
              <c:numCache>
                <c:formatCode>General</c:formatCode>
                <c:ptCount val="8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4.8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29</c:v>
                </c:pt>
              </c:numCache>
            </c:numRef>
          </c:xVal>
          <c:yVal>
            <c:numRef>
              <c:f>('Q4'!$C$6:$C$7,'Q4'!$C$9:$C$12,'Q4'!$C$14,'Q4'!$C$20)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-20</c:v>
                </c:pt>
                <c:pt idx="6">
                  <c:v>7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7-F74F-AE70-BA36E0A9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scatterChart>
        <c:scatterStyle val="lineMarker"/>
        <c:varyColors val="0"/>
        <c:ser>
          <c:idx val="3"/>
          <c:order val="2"/>
          <c:tx>
            <c:v>Cas précédent linéaire</c:v>
          </c:tx>
          <c:spPr>
            <a:ln w="31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'Q2 &amp; Q3'!$C$8:$C$23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'Q2 &amp; Q3'!$H$8:$H$23</c:f>
              <c:numCache>
                <c:formatCode>0.0</c:formatCode>
                <c:ptCount val="16"/>
                <c:pt idx="0">
                  <c:v>91.14285714285721</c:v>
                </c:pt>
                <c:pt idx="1">
                  <c:v>501.85714285714329</c:v>
                </c:pt>
                <c:pt idx="2">
                  <c:v>214.357142857143</c:v>
                </c:pt>
                <c:pt idx="3">
                  <c:v>50.071428571428584</c:v>
                </c:pt>
                <c:pt idx="4">
                  <c:v>91.14285714285721</c:v>
                </c:pt>
                <c:pt idx="5">
                  <c:v>17.214285714285698</c:v>
                </c:pt>
                <c:pt idx="6">
                  <c:v>173.28571428571439</c:v>
                </c:pt>
                <c:pt idx="7">
                  <c:v>8.9999999999999609</c:v>
                </c:pt>
                <c:pt idx="8">
                  <c:v>-401.71428571428612</c:v>
                </c:pt>
                <c:pt idx="9">
                  <c:v>-32.071428571428612</c:v>
                </c:pt>
                <c:pt idx="10">
                  <c:v>-114.21428571428585</c:v>
                </c:pt>
                <c:pt idx="11">
                  <c:v>-32.071428571428612</c:v>
                </c:pt>
                <c:pt idx="12">
                  <c:v>0.78571428571425272</c:v>
                </c:pt>
                <c:pt idx="13">
                  <c:v>-155.28571428571448</c:v>
                </c:pt>
                <c:pt idx="14">
                  <c:v>-155.28571428571448</c:v>
                </c:pt>
                <c:pt idx="15">
                  <c:v>-976.71428571428646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5-4E4D-A9F8-CED86109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89136"/>
        <c:axId val="923086688"/>
      </c:scatterChart>
      <c:valAx>
        <c:axId val="922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valAx>
        <c:axId val="923086688"/>
        <c:scaling>
          <c:orientation val="minMax"/>
          <c:max val="30"/>
          <c:min val="-11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3089136"/>
        <c:crosses val="max"/>
        <c:crossBetween val="midCat"/>
      </c:valAx>
      <c:valAx>
        <c:axId val="92308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30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29704227491981"/>
          <c:y val="0.41291654698872227"/>
          <c:w val="0.2007676318083399"/>
          <c:h val="0.38752784205762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classe +1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(Q5_Hinge_Loss!$D$16,Q5_Hinge_Loss!$D$19,Q5_Hinge_Loss!$D$24,Q5_Hinge_Loss!$D$26:$D$30)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5.2</c:v>
                </c:pt>
                <c:pt idx="6">
                  <c:v>9</c:v>
                </c:pt>
                <c:pt idx="7">
                  <c:v>9</c:v>
                </c:pt>
              </c:numCache>
            </c:numRef>
          </c:xVal>
          <c:yVal>
            <c:numRef>
              <c:f>(Q5_Hinge_Loss!$F$16,Q5_Hinge_Loss!$F$19,Q5_Hinge_Loss!$F$24,Q5_Hinge_Loss!$F$26:$F$30)</c:f>
              <c:numCache>
                <c:formatCode>General</c:formatCode>
                <c:ptCount val="8"/>
                <c:pt idx="0">
                  <c:v>-20</c:v>
                </c:pt>
                <c:pt idx="1">
                  <c:v>-2</c:v>
                </c:pt>
                <c:pt idx="2">
                  <c:v>2</c:v>
                </c:pt>
                <c:pt idx="3">
                  <c:v>-100</c:v>
                </c:pt>
                <c:pt idx="4">
                  <c:v>-15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7-9941-B0CC-3191258DC917}"/>
            </c:ext>
          </c:extLst>
        </c:ser>
        <c:ser>
          <c:idx val="1"/>
          <c:order val="1"/>
          <c:tx>
            <c:v>classe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(Q5_Hinge_Loss!$D$17:$D$18,Q5_Hinge_Loss!$D$20:$D$23,Q5_Hinge_Loss!$D$25,Q5_Hinge_Loss!$D$31)</c:f>
              <c:numCache>
                <c:formatCode>General</c:formatCode>
                <c:ptCount val="8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4.8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29</c:v>
                </c:pt>
              </c:numCache>
            </c:numRef>
          </c:xVal>
          <c:yVal>
            <c:numRef>
              <c:f>(Q5_Hinge_Loss!$F$17:$F$18,Q5_Hinge_Loss!$F$20:$F$23,Q5_Hinge_Loss!$F$25,Q5_Hinge_Loss!$F$31)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-20</c:v>
                </c:pt>
                <c:pt idx="6">
                  <c:v>7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7-9941-B0CC-3191258DC917}"/>
            </c:ext>
          </c:extLst>
        </c:ser>
        <c:ser>
          <c:idx val="4"/>
          <c:order val="2"/>
          <c:tx>
            <c:strRef>
              <c:f>Q5_Hinge_Loss!$R$15</c:f>
              <c:strCache>
                <c:ptCount val="1"/>
                <c:pt idx="0">
                  <c:v>Hinge C=100000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Q5_Hinge_Loss!$D$16:$D$31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Q5_Hinge_Loss!$R$16:$R$31</c:f>
              <c:numCache>
                <c:formatCode>0.0</c:formatCode>
                <c:ptCount val="16"/>
                <c:pt idx="0">
                  <c:v>-1.8461538461540636</c:v>
                </c:pt>
                <c:pt idx="1">
                  <c:v>-4.1538461538463682</c:v>
                </c:pt>
                <c:pt idx="2">
                  <c:v>-2.538461538461755</c:v>
                </c:pt>
                <c:pt idx="3">
                  <c:v>-1.6153846153848332</c:v>
                </c:pt>
                <c:pt idx="4">
                  <c:v>-1.8461538461540636</c:v>
                </c:pt>
                <c:pt idx="5">
                  <c:v>-1.4307692307694488</c:v>
                </c:pt>
                <c:pt idx="6">
                  <c:v>-2.3076923076925246</c:v>
                </c:pt>
                <c:pt idx="7">
                  <c:v>-1.3846153846156029</c:v>
                </c:pt>
                <c:pt idx="8">
                  <c:v>0.92307692307670153</c:v>
                </c:pt>
                <c:pt idx="9">
                  <c:v>-1.1538461538463725</c:v>
                </c:pt>
                <c:pt idx="10">
                  <c:v>-0.69230769230791156</c:v>
                </c:pt>
                <c:pt idx="11">
                  <c:v>-1.1538461538463725</c:v>
                </c:pt>
                <c:pt idx="12">
                  <c:v>-1.3384615384617569</c:v>
                </c:pt>
                <c:pt idx="13">
                  <c:v>-0.46153846153868122</c:v>
                </c:pt>
                <c:pt idx="14">
                  <c:v>-0.46153846153868122</c:v>
                </c:pt>
                <c:pt idx="15">
                  <c:v>4.1538461538459277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17-9941-B0CC-3191258DC917}"/>
            </c:ext>
          </c:extLst>
        </c:ser>
        <c:ser>
          <c:idx val="2"/>
          <c:order val="3"/>
          <c:tx>
            <c:strRef>
              <c:f>Q5_Hinge_Loss!$I$15</c:f>
              <c:strCache>
                <c:ptCount val="1"/>
                <c:pt idx="0">
                  <c:v>Hinge C=0,01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Q5_Hinge_Loss!$D$16:$D$31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Q5_Hinge_Loss!$I$16:$I$31</c:f>
              <c:numCache>
                <c:formatCode>0.0</c:formatCode>
                <c:ptCount val="16"/>
                <c:pt idx="0">
                  <c:v>-40.500000000000078</c:v>
                </c:pt>
                <c:pt idx="1">
                  <c:v>-40.500000000000078</c:v>
                </c:pt>
                <c:pt idx="2">
                  <c:v>-40.500000000000078</c:v>
                </c:pt>
                <c:pt idx="3">
                  <c:v>-40.500000000000078</c:v>
                </c:pt>
                <c:pt idx="4">
                  <c:v>-40.500000000000078</c:v>
                </c:pt>
                <c:pt idx="5">
                  <c:v>-40.500000000000078</c:v>
                </c:pt>
                <c:pt idx="6">
                  <c:v>-40.500000000000078</c:v>
                </c:pt>
                <c:pt idx="7">
                  <c:v>-40.500000000000078</c:v>
                </c:pt>
                <c:pt idx="8">
                  <c:v>-40.500000000000078</c:v>
                </c:pt>
                <c:pt idx="9">
                  <c:v>-40.500000000000078</c:v>
                </c:pt>
                <c:pt idx="10">
                  <c:v>-40.500000000000078</c:v>
                </c:pt>
                <c:pt idx="11">
                  <c:v>-40.500000000000078</c:v>
                </c:pt>
                <c:pt idx="12">
                  <c:v>-40.500000000000078</c:v>
                </c:pt>
                <c:pt idx="13">
                  <c:v>-40.500000000000078</c:v>
                </c:pt>
                <c:pt idx="14">
                  <c:v>-40.500000000000078</c:v>
                </c:pt>
                <c:pt idx="15">
                  <c:v>-40.500000000000078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817-9941-B0CC-3191258DC917}"/>
            </c:ext>
          </c:extLst>
        </c:ser>
        <c:ser>
          <c:idx val="3"/>
          <c:order val="4"/>
          <c:tx>
            <c:strRef>
              <c:f>Q5_Hinge_Loss!$O$15</c:f>
              <c:strCache>
                <c:ptCount val="1"/>
                <c:pt idx="0">
                  <c:v>Hinge C=1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Q5_Hinge_Loss!$D$16:$D$31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Q5_Hinge_Loss!$O$16:$O$31</c:f>
              <c:numCache>
                <c:formatCode>0.0</c:formatCode>
                <c:ptCount val="16"/>
                <c:pt idx="0">
                  <c:v>-1.8461538461540636</c:v>
                </c:pt>
                <c:pt idx="1">
                  <c:v>-4.1538461538463682</c:v>
                </c:pt>
                <c:pt idx="2">
                  <c:v>-2.538461538461755</c:v>
                </c:pt>
                <c:pt idx="3">
                  <c:v>-1.6153846153848332</c:v>
                </c:pt>
                <c:pt idx="4">
                  <c:v>-1.8461538461540636</c:v>
                </c:pt>
                <c:pt idx="5">
                  <c:v>-1.4307692307694488</c:v>
                </c:pt>
                <c:pt idx="6">
                  <c:v>-2.3076923076925246</c:v>
                </c:pt>
                <c:pt idx="7">
                  <c:v>-1.3846153846156029</c:v>
                </c:pt>
                <c:pt idx="8">
                  <c:v>0.92307692307670153</c:v>
                </c:pt>
                <c:pt idx="9">
                  <c:v>-1.1538461538463725</c:v>
                </c:pt>
                <c:pt idx="10">
                  <c:v>-0.69230769230791156</c:v>
                </c:pt>
                <c:pt idx="11">
                  <c:v>-1.1538461538463725</c:v>
                </c:pt>
                <c:pt idx="12">
                  <c:v>-1.3384615384617569</c:v>
                </c:pt>
                <c:pt idx="13">
                  <c:v>-0.46153846153868122</c:v>
                </c:pt>
                <c:pt idx="14">
                  <c:v>-0.46153846153868122</c:v>
                </c:pt>
                <c:pt idx="15">
                  <c:v>4.1538461538459277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817-9941-B0CC-3191258DC917}"/>
            </c:ext>
          </c:extLst>
        </c:ser>
        <c:ser>
          <c:idx val="5"/>
          <c:order val="5"/>
          <c:tx>
            <c:strRef>
              <c:f>Q5_Hinge_Loss!$L$15</c:f>
              <c:strCache>
                <c:ptCount val="1"/>
                <c:pt idx="0">
                  <c:v>Hinge C=0,1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Q5_Hinge_Loss!$D$16:$D$31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Q5_Hinge_Loss!$L$16:$L$31</c:f>
              <c:numCache>
                <c:formatCode>0.00</c:formatCode>
                <c:ptCount val="16"/>
                <c:pt idx="0">
                  <c:v>0.29166666666669749</c:v>
                </c:pt>
                <c:pt idx="1">
                  <c:v>-0.54166666666661178</c:v>
                </c:pt>
                <c:pt idx="2">
                  <c:v>4.1666666666704724E-2</c:v>
                </c:pt>
                <c:pt idx="3">
                  <c:v>0.37500000000002842</c:v>
                </c:pt>
                <c:pt idx="4">
                  <c:v>0.29166666666669749</c:v>
                </c:pt>
                <c:pt idx="5">
                  <c:v>0.44166666666669313</c:v>
                </c:pt>
                <c:pt idx="6">
                  <c:v>0.12500000000003567</c:v>
                </c:pt>
                <c:pt idx="7">
                  <c:v>0.45833333333335941</c:v>
                </c:pt>
                <c:pt idx="8">
                  <c:v>1.2916666666666687</c:v>
                </c:pt>
                <c:pt idx="9">
                  <c:v>0.54166666666669028</c:v>
                </c:pt>
                <c:pt idx="10">
                  <c:v>0.70833333333335213</c:v>
                </c:pt>
                <c:pt idx="11">
                  <c:v>0.54166666666669028</c:v>
                </c:pt>
                <c:pt idx="12">
                  <c:v>0.47500000000002557</c:v>
                </c:pt>
                <c:pt idx="13">
                  <c:v>0.79166666666668306</c:v>
                </c:pt>
                <c:pt idx="14">
                  <c:v>0.79166666666668306</c:v>
                </c:pt>
                <c:pt idx="15">
                  <c:v>2.4583333333333015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C-4647-BA64-7B26817B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classe +1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(Q5_Hinge_Loss!$D$16,Q5_Hinge_Loss!$D$19,Q5_Hinge_Loss!$D$24,Q5_Hinge_Loss!$D$26:$D$30)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5.2</c:v>
                </c:pt>
                <c:pt idx="6">
                  <c:v>9</c:v>
                </c:pt>
                <c:pt idx="7">
                  <c:v>9</c:v>
                </c:pt>
              </c:numCache>
            </c:numRef>
          </c:xVal>
          <c:yVal>
            <c:numRef>
              <c:f>(Q5_Hinge_Loss!$F$16,Q5_Hinge_Loss!$F$19,Q5_Hinge_Loss!$F$24,Q5_Hinge_Loss!$F$26:$F$30)</c:f>
              <c:numCache>
                <c:formatCode>General</c:formatCode>
                <c:ptCount val="8"/>
                <c:pt idx="0">
                  <c:v>-20</c:v>
                </c:pt>
                <c:pt idx="1">
                  <c:v>-2</c:v>
                </c:pt>
                <c:pt idx="2">
                  <c:v>2</c:v>
                </c:pt>
                <c:pt idx="3">
                  <c:v>-100</c:v>
                </c:pt>
                <c:pt idx="4">
                  <c:v>-15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2-3E42-BFF6-F4C6F3D5D3B0}"/>
            </c:ext>
          </c:extLst>
        </c:ser>
        <c:ser>
          <c:idx val="1"/>
          <c:order val="1"/>
          <c:tx>
            <c:v>classe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(Q5_Hinge_Loss!$D$17:$D$18,Q5_Hinge_Loss!$D$20:$D$23,Q5_Hinge_Loss!$D$25,Q5_Hinge_Loss!$D$31)</c:f>
              <c:numCache>
                <c:formatCode>General</c:formatCode>
                <c:ptCount val="8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4.8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29</c:v>
                </c:pt>
              </c:numCache>
            </c:numRef>
          </c:xVal>
          <c:yVal>
            <c:numRef>
              <c:f>(Q5_Hinge_Loss!$F$17:$F$18,Q5_Hinge_Loss!$F$20:$F$23,Q5_Hinge_Loss!$F$25,Q5_Hinge_Loss!$F$31)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-20</c:v>
                </c:pt>
                <c:pt idx="6">
                  <c:v>7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2-3E42-BFF6-F4C6F3D5D3B0}"/>
            </c:ext>
          </c:extLst>
        </c:ser>
        <c:ser>
          <c:idx val="4"/>
          <c:order val="2"/>
          <c:tx>
            <c:strRef>
              <c:f>Q5_Hinge_Loss!$R$15</c:f>
              <c:strCache>
                <c:ptCount val="1"/>
                <c:pt idx="0">
                  <c:v>Hinge C=100000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Q5_Hinge_Loss!$D$16:$D$31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Q5_Hinge_Loss!$R$16:$R$31</c:f>
              <c:numCache>
                <c:formatCode>0.0</c:formatCode>
                <c:ptCount val="16"/>
                <c:pt idx="0">
                  <c:v>-1.8461538461540636</c:v>
                </c:pt>
                <c:pt idx="1">
                  <c:v>-4.1538461538463682</c:v>
                </c:pt>
                <c:pt idx="2">
                  <c:v>-2.538461538461755</c:v>
                </c:pt>
                <c:pt idx="3">
                  <c:v>-1.6153846153848332</c:v>
                </c:pt>
                <c:pt idx="4">
                  <c:v>-1.8461538461540636</c:v>
                </c:pt>
                <c:pt idx="5">
                  <c:v>-1.4307692307694488</c:v>
                </c:pt>
                <c:pt idx="6">
                  <c:v>-2.3076923076925246</c:v>
                </c:pt>
                <c:pt idx="7">
                  <c:v>-1.3846153846156029</c:v>
                </c:pt>
                <c:pt idx="8">
                  <c:v>0.92307692307670153</c:v>
                </c:pt>
                <c:pt idx="9">
                  <c:v>-1.1538461538463725</c:v>
                </c:pt>
                <c:pt idx="10">
                  <c:v>-0.69230769230791156</c:v>
                </c:pt>
                <c:pt idx="11">
                  <c:v>-1.1538461538463725</c:v>
                </c:pt>
                <c:pt idx="12">
                  <c:v>-1.3384615384617569</c:v>
                </c:pt>
                <c:pt idx="13">
                  <c:v>-0.46153846153868122</c:v>
                </c:pt>
                <c:pt idx="14">
                  <c:v>-0.46153846153868122</c:v>
                </c:pt>
                <c:pt idx="15">
                  <c:v>4.1538461538459277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2-3E42-BFF6-F4C6F3D5D3B0}"/>
            </c:ext>
          </c:extLst>
        </c:ser>
        <c:ser>
          <c:idx val="2"/>
          <c:order val="3"/>
          <c:tx>
            <c:strRef>
              <c:f>Q5_Hinge_Loss!$S$15</c:f>
              <c:strCache>
                <c:ptCount val="1"/>
                <c:pt idx="0">
                  <c:v>"+1"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Q5_Hinge_Loss!$D$16:$D$31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Q5_Hinge_Loss!$S$16:$S$31</c:f>
              <c:numCache>
                <c:formatCode>0.0</c:formatCode>
                <c:ptCount val="16"/>
                <c:pt idx="0">
                  <c:v>-15.692307692307933</c:v>
                </c:pt>
                <c:pt idx="1">
                  <c:v>-18.000000000000234</c:v>
                </c:pt>
                <c:pt idx="2">
                  <c:v>-16.384615384615625</c:v>
                </c:pt>
                <c:pt idx="3">
                  <c:v>-15.461538461538703</c:v>
                </c:pt>
                <c:pt idx="4">
                  <c:v>-15.692307692307933</c:v>
                </c:pt>
                <c:pt idx="5">
                  <c:v>-15.276923076923316</c:v>
                </c:pt>
                <c:pt idx="6">
                  <c:v>-16.153846153846395</c:v>
                </c:pt>
                <c:pt idx="7">
                  <c:v>-15.230769230769472</c:v>
                </c:pt>
                <c:pt idx="8">
                  <c:v>-12.923076923077167</c:v>
                </c:pt>
                <c:pt idx="9">
                  <c:v>-15.000000000000242</c:v>
                </c:pt>
                <c:pt idx="10">
                  <c:v>-14.538461538461782</c:v>
                </c:pt>
                <c:pt idx="11">
                  <c:v>-15.000000000000242</c:v>
                </c:pt>
                <c:pt idx="12">
                  <c:v>-15.184615384615626</c:v>
                </c:pt>
                <c:pt idx="13">
                  <c:v>-14.30769230769255</c:v>
                </c:pt>
                <c:pt idx="14">
                  <c:v>-14.30769230769255</c:v>
                </c:pt>
                <c:pt idx="15">
                  <c:v>-9.6923076923079403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3F-3D4E-ABC4-5A332ED6C94F}"/>
            </c:ext>
          </c:extLst>
        </c:ser>
        <c:ser>
          <c:idx val="3"/>
          <c:order val="4"/>
          <c:tx>
            <c:strRef>
              <c:f>Q5_Hinge_Loss!$T$15</c:f>
              <c:strCache>
                <c:ptCount val="1"/>
                <c:pt idx="0">
                  <c:v>"-1"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Q5_Hinge_Loss!$D$16:$D$31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Q5_Hinge_Loss!$T$16:$T$31</c:f>
              <c:numCache>
                <c:formatCode>0.0</c:formatCode>
                <c:ptCount val="16"/>
                <c:pt idx="0">
                  <c:v>11.999999999999805</c:v>
                </c:pt>
                <c:pt idx="1">
                  <c:v>9.6923076923075016</c:v>
                </c:pt>
                <c:pt idx="2">
                  <c:v>11.307692307692113</c:v>
                </c:pt>
                <c:pt idx="3">
                  <c:v>12.230769230769035</c:v>
                </c:pt>
                <c:pt idx="4">
                  <c:v>11.999999999999805</c:v>
                </c:pt>
                <c:pt idx="5">
                  <c:v>12.41538461538442</c:v>
                </c:pt>
                <c:pt idx="6">
                  <c:v>11.538461538461345</c:v>
                </c:pt>
                <c:pt idx="7">
                  <c:v>12.461538461538266</c:v>
                </c:pt>
                <c:pt idx="8">
                  <c:v>14.769230769230569</c:v>
                </c:pt>
                <c:pt idx="9">
                  <c:v>12.692307692307496</c:v>
                </c:pt>
                <c:pt idx="10">
                  <c:v>13.153846153845956</c:v>
                </c:pt>
                <c:pt idx="11">
                  <c:v>12.692307692307496</c:v>
                </c:pt>
                <c:pt idx="12">
                  <c:v>12.507692307692112</c:v>
                </c:pt>
                <c:pt idx="13">
                  <c:v>13.384615384615186</c:v>
                </c:pt>
                <c:pt idx="14">
                  <c:v>13.384615384615186</c:v>
                </c:pt>
                <c:pt idx="15">
                  <c:v>17.999999999999797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3F-3D4E-ABC4-5A332ED6C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classe +1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(Q5_Hinge_Loss!$D$16,Q5_Hinge_Loss!$D$19,Q5_Hinge_Loss!$D$24,Q5_Hinge_Loss!$D$26:$D$30)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8</c:v>
                </c:pt>
                <c:pt idx="4">
                  <c:v>6</c:v>
                </c:pt>
                <c:pt idx="5">
                  <c:v>5.2</c:v>
                </c:pt>
                <c:pt idx="6">
                  <c:v>9</c:v>
                </c:pt>
                <c:pt idx="7">
                  <c:v>9</c:v>
                </c:pt>
              </c:numCache>
            </c:numRef>
          </c:xVal>
          <c:yVal>
            <c:numRef>
              <c:f>(Q5_Hinge_Loss!$F$16,Q5_Hinge_Loss!$F$19,Q5_Hinge_Loss!$F$24,Q5_Hinge_Loss!$F$26:$F$30)</c:f>
              <c:numCache>
                <c:formatCode>General</c:formatCode>
                <c:ptCount val="8"/>
                <c:pt idx="0">
                  <c:v>-20</c:v>
                </c:pt>
                <c:pt idx="1">
                  <c:v>-2</c:v>
                </c:pt>
                <c:pt idx="2">
                  <c:v>2</c:v>
                </c:pt>
                <c:pt idx="3">
                  <c:v>-100</c:v>
                </c:pt>
                <c:pt idx="4">
                  <c:v>-15</c:v>
                </c:pt>
                <c:pt idx="5">
                  <c:v>15</c:v>
                </c:pt>
                <c:pt idx="6">
                  <c:v>0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2-EE48-A1D6-1663351D693D}"/>
            </c:ext>
          </c:extLst>
        </c:ser>
        <c:ser>
          <c:idx val="1"/>
          <c:order val="1"/>
          <c:tx>
            <c:v>classe 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(Q5_Hinge_Loss!$D$17:$D$18,Q5_Hinge_Loss!$D$20:$D$23,Q5_Hinge_Loss!$D$25,Q5_Hinge_Loss!$D$31)</c:f>
              <c:numCache>
                <c:formatCode>General</c:formatCode>
                <c:ptCount val="8"/>
                <c:pt idx="0">
                  <c:v>-7</c:v>
                </c:pt>
                <c:pt idx="1">
                  <c:v>0</c:v>
                </c:pt>
                <c:pt idx="2">
                  <c:v>3</c:v>
                </c:pt>
                <c:pt idx="3">
                  <c:v>4.8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29</c:v>
                </c:pt>
              </c:numCache>
            </c:numRef>
          </c:xVal>
          <c:yVal>
            <c:numRef>
              <c:f>(Q5_Hinge_Loss!$F$17:$F$18,Q5_Hinge_Loss!$F$20:$F$23,Q5_Hinge_Loss!$F$25,Q5_Hinge_Loss!$F$31)</c:f>
              <c:numCache>
                <c:formatCode>General</c:formatCode>
                <c:ptCount val="8"/>
                <c:pt idx="0">
                  <c:v>15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0</c:v>
                </c:pt>
                <c:pt idx="5">
                  <c:v>-20</c:v>
                </c:pt>
                <c:pt idx="6">
                  <c:v>7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2-EE48-A1D6-1663351D693D}"/>
            </c:ext>
          </c:extLst>
        </c:ser>
        <c:ser>
          <c:idx val="2"/>
          <c:order val="2"/>
          <c:tx>
            <c:strRef>
              <c:f>Q5_Hinge_Loss!$L$15</c:f>
              <c:strCache>
                <c:ptCount val="1"/>
                <c:pt idx="0">
                  <c:v>Hinge C=0,1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Q5_Hinge_Loss!$D$16:$D$31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Q5_Hinge_Loss!$L$16:$L$31</c:f>
              <c:numCache>
                <c:formatCode>0.00</c:formatCode>
                <c:ptCount val="16"/>
                <c:pt idx="0">
                  <c:v>0.29166666666669749</c:v>
                </c:pt>
                <c:pt idx="1">
                  <c:v>-0.54166666666661178</c:v>
                </c:pt>
                <c:pt idx="2">
                  <c:v>4.1666666666704724E-2</c:v>
                </c:pt>
                <c:pt idx="3">
                  <c:v>0.37500000000002842</c:v>
                </c:pt>
                <c:pt idx="4">
                  <c:v>0.29166666666669749</c:v>
                </c:pt>
                <c:pt idx="5">
                  <c:v>0.44166666666669313</c:v>
                </c:pt>
                <c:pt idx="6">
                  <c:v>0.12500000000003567</c:v>
                </c:pt>
                <c:pt idx="7">
                  <c:v>0.45833333333335941</c:v>
                </c:pt>
                <c:pt idx="8">
                  <c:v>1.2916666666666687</c:v>
                </c:pt>
                <c:pt idx="9">
                  <c:v>0.54166666666669028</c:v>
                </c:pt>
                <c:pt idx="10">
                  <c:v>0.70833333333335213</c:v>
                </c:pt>
                <c:pt idx="11">
                  <c:v>0.54166666666669028</c:v>
                </c:pt>
                <c:pt idx="12">
                  <c:v>0.47500000000002557</c:v>
                </c:pt>
                <c:pt idx="13">
                  <c:v>0.79166666666668306</c:v>
                </c:pt>
                <c:pt idx="14">
                  <c:v>0.79166666666668306</c:v>
                </c:pt>
                <c:pt idx="15">
                  <c:v>2.4583333333333015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2-EE48-A1D6-1663351D693D}"/>
            </c:ext>
          </c:extLst>
        </c:ser>
        <c:ser>
          <c:idx val="3"/>
          <c:order val="3"/>
          <c:tx>
            <c:strRef>
              <c:f>Q5_Hinge_Loss!$M$15</c:f>
              <c:strCache>
                <c:ptCount val="1"/>
                <c:pt idx="0">
                  <c:v>"+1"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Q5_Hinge_Loss!$D$16:$D$31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Q5_Hinge_Loss!$M$16:$M$31</c:f>
              <c:numCache>
                <c:formatCode>0.0</c:formatCode>
                <c:ptCount val="16"/>
                <c:pt idx="0">
                  <c:v>-15.249999999999996</c:v>
                </c:pt>
                <c:pt idx="1">
                  <c:v>-16.083333333333307</c:v>
                </c:pt>
                <c:pt idx="2">
                  <c:v>-15.499999999999989</c:v>
                </c:pt>
                <c:pt idx="3">
                  <c:v>-15.166666666666664</c:v>
                </c:pt>
                <c:pt idx="4">
                  <c:v>-15.249999999999996</c:v>
                </c:pt>
                <c:pt idx="5">
                  <c:v>-15.100000000000001</c:v>
                </c:pt>
                <c:pt idx="6">
                  <c:v>-15.416666666666659</c:v>
                </c:pt>
                <c:pt idx="7">
                  <c:v>-15.083333333333334</c:v>
                </c:pt>
                <c:pt idx="8">
                  <c:v>-14.250000000000025</c:v>
                </c:pt>
                <c:pt idx="9">
                  <c:v>-15.000000000000004</c:v>
                </c:pt>
                <c:pt idx="10">
                  <c:v>-14.833333333333341</c:v>
                </c:pt>
                <c:pt idx="11">
                  <c:v>-15.000000000000004</c:v>
                </c:pt>
                <c:pt idx="12">
                  <c:v>-15.066666666666666</c:v>
                </c:pt>
                <c:pt idx="13">
                  <c:v>-14.750000000000011</c:v>
                </c:pt>
                <c:pt idx="14">
                  <c:v>-14.750000000000011</c:v>
                </c:pt>
                <c:pt idx="15">
                  <c:v>-13.083333333333393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6-C147-BDEE-6EBE2562F4F1}"/>
            </c:ext>
          </c:extLst>
        </c:ser>
        <c:ser>
          <c:idx val="4"/>
          <c:order val="4"/>
          <c:tx>
            <c:strRef>
              <c:f>Q5_Hinge_Loss!$N$15</c:f>
              <c:strCache>
                <c:ptCount val="1"/>
                <c:pt idx="0">
                  <c:v>"-1"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Q5_Hinge_Loss!$D$16:$D$31</c:f>
              <c:numCache>
                <c:formatCode>General</c:formatCode>
                <c:ptCount val="16"/>
                <c:pt idx="0">
                  <c:v>3</c:v>
                </c:pt>
                <c:pt idx="1">
                  <c:v>-7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4.8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5.2</c:v>
                </c:pt>
                <c:pt idx="13">
                  <c:v>9</c:v>
                </c:pt>
                <c:pt idx="14">
                  <c:v>9</c:v>
                </c:pt>
                <c:pt idx="15">
                  <c:v>29</c:v>
                </c:pt>
              </c:numCache>
            </c:numRef>
          </c:xVal>
          <c:yVal>
            <c:numRef>
              <c:f>Q5_Hinge_Loss!$N$16:$N$31</c:f>
              <c:numCache>
                <c:formatCode>0.0</c:formatCode>
                <c:ptCount val="16"/>
                <c:pt idx="0">
                  <c:v>15.833333333333391</c:v>
                </c:pt>
                <c:pt idx="1">
                  <c:v>15.000000000000082</c:v>
                </c:pt>
                <c:pt idx="2">
                  <c:v>15.583333333333398</c:v>
                </c:pt>
                <c:pt idx="3">
                  <c:v>15.916666666666721</c:v>
                </c:pt>
                <c:pt idx="4">
                  <c:v>15.833333333333391</c:v>
                </c:pt>
                <c:pt idx="5">
                  <c:v>15.983333333333386</c:v>
                </c:pt>
                <c:pt idx="6">
                  <c:v>15.666666666666728</c:v>
                </c:pt>
                <c:pt idx="7">
                  <c:v>16.000000000000053</c:v>
                </c:pt>
                <c:pt idx="8">
                  <c:v>16.833333333333364</c:v>
                </c:pt>
                <c:pt idx="9">
                  <c:v>16.083333333333382</c:v>
                </c:pt>
                <c:pt idx="10">
                  <c:v>16.250000000000046</c:v>
                </c:pt>
                <c:pt idx="11">
                  <c:v>16.083333333333382</c:v>
                </c:pt>
                <c:pt idx="12">
                  <c:v>16.016666666666719</c:v>
                </c:pt>
                <c:pt idx="13">
                  <c:v>16.333333333333375</c:v>
                </c:pt>
                <c:pt idx="14">
                  <c:v>16.333333333333375</c:v>
                </c:pt>
                <c:pt idx="15">
                  <c:v>17.999999999999993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6-C147-BDEE-6EBE2562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935200"/>
        <c:axId val="922776816"/>
      </c:scatterChart>
      <c:valAx>
        <c:axId val="9229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776816"/>
        <c:crosses val="autoZero"/>
        <c:crossBetween val="midCat"/>
      </c:valAx>
      <c:valAx>
        <c:axId val="922776816"/>
        <c:scaling>
          <c:orientation val="minMax"/>
          <c:max val="3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9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2</xdr:row>
      <xdr:rowOff>139700</xdr:rowOff>
    </xdr:from>
    <xdr:to>
      <xdr:col>16</xdr:col>
      <xdr:colOff>108832</xdr:colOff>
      <xdr:row>23</xdr:row>
      <xdr:rowOff>152704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2F28C5-5A4D-8447-91E0-023CCEFC3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32</xdr:row>
      <xdr:rowOff>139700</xdr:rowOff>
    </xdr:from>
    <xdr:to>
      <xdr:col>10</xdr:col>
      <xdr:colOff>155965</xdr:colOff>
      <xdr:row>53</xdr:row>
      <xdr:rowOff>92363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9B116C-1EC8-CF40-A792-1D2BE7579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12700</xdr:colOff>
      <xdr:row>5</xdr:row>
      <xdr:rowOff>38100</xdr:rowOff>
    </xdr:from>
    <xdr:ext cx="4102100" cy="4122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67BAFA7-5ADA-554E-8FB6-AF5EB63B4462}"/>
                </a:ext>
              </a:extLst>
            </xdr:cNvPr>
            <xdr:cNvSpPr txBox="1"/>
          </xdr:nvSpPr>
          <xdr:spPr>
            <a:xfrm>
              <a:off x="647700" y="990600"/>
              <a:ext cx="4102100" cy="412292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(</m:t>
                    </m:r>
                    <m:sSup>
                      <m:sSup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</m:e>
                      <m:sup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sup>
                    </m:sSup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</m:t>
                    </m:r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  &gt; = 1 − </m:t>
                    </m:r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</m:t>
                    </m:r>
                    <m:sSub>
                      <m:sSub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(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+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b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 </m:t>
                  </m:r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M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&gt; = 1  </m:t>
                  </m:r>
                </m:oMath>
              </a14:m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67BAFA7-5ADA-554E-8FB6-AF5EB63B4462}"/>
                </a:ext>
              </a:extLst>
            </xdr:cNvPr>
            <xdr:cNvSpPr txBox="1"/>
          </xdr:nvSpPr>
          <xdr:spPr>
            <a:xfrm>
              <a:off x="647700" y="990600"/>
              <a:ext cx="4102100" cy="412292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(" 𝑊^𝑇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" 𝑋_𝑖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",b)  &gt; = 1 − M" 𝑧_𝑖</a:t>
              </a: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 " 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(" 𝑤_1∗ 𝑥_𝑗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𝑤_2∗ 𝑦_𝑗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+ b) "+ "M" 𝑧_𝑖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"&gt; = 1 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29</xdr:col>
      <xdr:colOff>423335</xdr:colOff>
      <xdr:row>4</xdr:row>
      <xdr:rowOff>1</xdr:rowOff>
    </xdr:from>
    <xdr:ext cx="8203512" cy="514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06B5E5A5-C33F-0648-B692-BBBCA09A9C04}"/>
                </a:ext>
              </a:extLst>
            </xdr:cNvPr>
            <xdr:cNvSpPr txBox="1"/>
          </xdr:nvSpPr>
          <xdr:spPr>
            <a:xfrm>
              <a:off x="16145935" y="762001"/>
              <a:ext cx="8203512" cy="514864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Min 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sup>
                    <m:e>
                      <m:sSubSup>
                        <m:sSubSup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>
                          <m: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</m:e>
                  </m:nary>
                </m:oMath>
              </a14:m>
              <a:r>
                <a:rPr lang="fr-FR" sz="1200">
                  <a:effectLst/>
                </a:rPr>
                <a:t>  remplacé</a:t>
              </a:r>
              <a:r>
                <a:rPr lang="fr-FR" sz="1200" baseline="0">
                  <a:effectLst/>
                </a:rPr>
                <a:t> </a:t>
              </a:r>
              <a:r>
                <a:rPr lang="fr-FR" sz="1200">
                  <a:effectLst/>
                </a:rPr>
                <a:t> par Min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sup>
                    <m:e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fr-FR" sz="12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|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>
                  <a:effectLst/>
                </a:rPr>
                <a:t> </a:t>
              </a:r>
              <a:endParaRPr lang="fr-FR" sz="12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min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p>
                    <m:sSup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||</m:t>
                      </m:r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||  </m:t>
                      </m:r>
                    </m:e>
                    <m:sup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+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C</m:t>
                  </m:r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/>
                        </m:rP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</m:sup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</m:t>
                          </m:r>
                        </m:e>
                        <m:sub>
                          <m:r>
                            <a:rPr lang="fr-FR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nary>
                  <m:r>
                    <a:rPr lang="fr-FR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  <a:sym typeface="Wingdings" pitchFamily="2" charset="2"/>
                    </a:rPr>
                    <m:t>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fr-FR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  <m:e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𝛽</m:t>
                          </m:r>
                        </m:e>
                        <m:sub>
                          <m:r>
                            <a:rPr lang="fr-FR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C</m:t>
                  </m:r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/>
                        </m:rP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</m:sup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</m:t>
                          </m:r>
                        </m:e>
                        <m:sub>
                          <m:r>
                            <a:rPr lang="fr-FR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nary>
                  <m:r>
                    <m:rPr>
                      <m:nor/>
                    </m:rPr>
                    <a:rPr lang="fr-FR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o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ù 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2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2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et</m:t>
                  </m:r>
                  <m:r>
                    <m:rPr>
                      <m:nor/>
                    </m:rPr>
                    <a:rPr lang="fr-FR" sz="12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2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et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2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0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et</a:t>
              </a:r>
              <a:r>
                <a:rPr lang="fr-FR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fr-FR" sz="12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∈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{0,1} </a:t>
              </a:r>
              <a:r>
                <a:rPr lang="fr-FR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>
                  <a:effectLst/>
                </a:rPr>
                <a:t>et</a:t>
              </a:r>
              <a:r>
                <a:rPr lang="fr-FR" sz="1200" baseline="0">
                  <a:effectLst/>
                </a:rPr>
                <a:t> 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 is large value</a:t>
              </a:r>
              <a:r>
                <a:rPr lang="fr-FR" sz="1200">
                  <a:effectLst/>
                </a:rPr>
                <a:t> </a:t>
              </a: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06B5E5A5-C33F-0648-B692-BBBCA09A9C04}"/>
                </a:ext>
              </a:extLst>
            </xdr:cNvPr>
            <xdr:cNvSpPr txBox="1"/>
          </xdr:nvSpPr>
          <xdr:spPr>
            <a:xfrm>
              <a:off x="16145935" y="762001"/>
              <a:ext cx="8203512" cy="514864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Min 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∑1_(𝑖=1)^𝑑▒𝑊_𝑖^2 </a:t>
              </a:r>
              <a:r>
                <a:rPr lang="fr-FR" sz="1200">
                  <a:effectLst/>
                </a:rPr>
                <a:t>  remplacé</a:t>
              </a:r>
              <a:r>
                <a:rPr lang="fr-FR" sz="1200" baseline="0">
                  <a:effectLst/>
                </a:rPr>
                <a:t> </a:t>
              </a:r>
              <a:r>
                <a:rPr lang="fr-FR" sz="1200">
                  <a:effectLst/>
                </a:rPr>
                <a:t> par Min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∑1_(𝑖=1)^𝑑▒〖|𝑊_𝑖 〗|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>
                  <a:effectLst/>
                </a:rPr>
                <a:t> </a:t>
              </a:r>
              <a:endParaRPr lang="fr-FR" sz="12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"min " 〖||𝑊||  〗^2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 C" ∑1_(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=1)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^8▒〖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𝑧_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 〗)"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itchFamily="2" charset="2"/>
                </a:rPr>
                <a:t>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^2▒〖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𝛽_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〗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C" ∑1_(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=1)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^8▒〖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𝑧_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 〗 ") 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où  " 𝛽_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 𝑊_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et   "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 〖−𝑊〗_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et " 𝛽_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≥" 0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et</a:t>
              </a:r>
              <a:r>
                <a:rPr lang="fr-FR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𝑧_𝑖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∈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{0,1} </a:t>
              </a:r>
              <a:r>
                <a:rPr lang="fr-FR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>
                  <a:effectLst/>
                </a:rPr>
                <a:t>et</a:t>
              </a:r>
              <a:r>
                <a:rPr lang="fr-FR" sz="1200" baseline="0">
                  <a:effectLst/>
                </a:rPr>
                <a:t> 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 is large value</a:t>
              </a:r>
              <a:r>
                <a:rPr lang="fr-FR" sz="1200">
                  <a:effectLst/>
                </a:rPr>
                <a:t> </a:t>
              </a: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1</xdr:col>
      <xdr:colOff>116417</xdr:colOff>
      <xdr:row>54</xdr:row>
      <xdr:rowOff>179917</xdr:rowOff>
    </xdr:from>
    <xdr:to>
      <xdr:col>10</xdr:col>
      <xdr:colOff>267368</xdr:colOff>
      <xdr:row>76</xdr:row>
      <xdr:rowOff>16163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D13EE19-E1A9-CC49-A4C2-FD25F6A30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423334</xdr:colOff>
      <xdr:row>54</xdr:row>
      <xdr:rowOff>171004</xdr:rowOff>
    </xdr:from>
    <xdr:to>
      <xdr:col>15</xdr:col>
      <xdr:colOff>683106</xdr:colOff>
      <xdr:row>76</xdr:row>
      <xdr:rowOff>8364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E038510-08DF-534C-8810-9B9EF6DBE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426737</xdr:colOff>
      <xdr:row>32</xdr:row>
      <xdr:rowOff>97246</xdr:rowOff>
    </xdr:from>
    <xdr:to>
      <xdr:col>15</xdr:col>
      <xdr:colOff>595923</xdr:colOff>
      <xdr:row>53</xdr:row>
      <xdr:rowOff>48874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64200D9-1522-B448-902C-0AA0E03E1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32</xdr:row>
      <xdr:rowOff>139700</xdr:rowOff>
    </xdr:from>
    <xdr:to>
      <xdr:col>12</xdr:col>
      <xdr:colOff>349250</xdr:colOff>
      <xdr:row>53</xdr:row>
      <xdr:rowOff>92363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A4B74F-003F-1E4B-A5DF-32F0FE893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12700</xdr:colOff>
      <xdr:row>5</xdr:row>
      <xdr:rowOff>38100</xdr:rowOff>
    </xdr:from>
    <xdr:ext cx="4102100" cy="4122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35A6715-51CA-4048-BC31-8F1350FAF22E}"/>
                </a:ext>
              </a:extLst>
            </xdr:cNvPr>
            <xdr:cNvSpPr txBox="1"/>
          </xdr:nvSpPr>
          <xdr:spPr>
            <a:xfrm>
              <a:off x="647700" y="990600"/>
              <a:ext cx="4102100" cy="412292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r-FR" sz="12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</m:t>
                        </m:r>
                      </m:e>
                      <m:sub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(</m:t>
                    </m:r>
                    <m:sSup>
                      <m:sSup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</m:e>
                      <m:sup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sup>
                    </m:sSup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</m:t>
                    </m:r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  &gt; = 1 − </m:t>
                    </m:r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</m:t>
                    </m:r>
                    <m:sSub>
                      <m:sSub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(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+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b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 </m:t>
                  </m:r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M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&gt; = 1  </m:t>
                  </m:r>
                </m:oMath>
              </a14:m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D35A6715-51CA-4048-BC31-8F1350FAF22E}"/>
                </a:ext>
              </a:extLst>
            </xdr:cNvPr>
            <xdr:cNvSpPr txBox="1"/>
          </xdr:nvSpPr>
          <xdr:spPr>
            <a:xfrm>
              <a:off x="647700" y="990600"/>
              <a:ext cx="4102100" cy="412292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C_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(" 𝑊^𝑇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" 𝑋_𝑖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",b)  &gt; = 1 − M" 𝑧_𝑖</a:t>
              </a: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 " 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(" 𝑤_1∗ 𝑥_𝑗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𝑤_2∗ 𝑦_𝑗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+ b) "+ "M" 𝑧_𝑖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"&gt; = 1 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14</xdr:col>
      <xdr:colOff>423335</xdr:colOff>
      <xdr:row>4</xdr:row>
      <xdr:rowOff>1</xdr:rowOff>
    </xdr:from>
    <xdr:ext cx="8203512" cy="514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A4C2F043-A76B-BB4F-98F7-E9BEF1EFE0C2}"/>
                </a:ext>
              </a:extLst>
            </xdr:cNvPr>
            <xdr:cNvSpPr txBox="1"/>
          </xdr:nvSpPr>
          <xdr:spPr>
            <a:xfrm>
              <a:off x="16145935" y="762001"/>
              <a:ext cx="8203512" cy="514864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Min 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sup>
                    <m:e>
                      <m:sSubSup>
                        <m:sSubSup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>
                          <m: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</m:e>
                  </m:nary>
                </m:oMath>
              </a14:m>
              <a:r>
                <a:rPr lang="fr-FR" sz="1200">
                  <a:effectLst/>
                </a:rPr>
                <a:t>  remplacé</a:t>
              </a:r>
              <a:r>
                <a:rPr lang="fr-FR" sz="1200" baseline="0">
                  <a:effectLst/>
                </a:rPr>
                <a:t> </a:t>
              </a:r>
              <a:r>
                <a:rPr lang="fr-FR" sz="1200">
                  <a:effectLst/>
                </a:rPr>
                <a:t> par Min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sup>
                    <m:e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fr-FR" sz="12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|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>
                  <a:effectLst/>
                </a:rPr>
                <a:t> </a:t>
              </a:r>
              <a:endParaRPr lang="fr-FR" sz="12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min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p>
                    <m:sSup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||</m:t>
                      </m:r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||  </m:t>
                      </m:r>
                    </m:e>
                    <m:sup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+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C</m:t>
                  </m:r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/>
                        </m:rP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</m:sup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</m:t>
                          </m:r>
                        </m:e>
                        <m:sub>
                          <m:r>
                            <a:rPr lang="fr-FR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nary>
                  <m:r>
                    <a:rPr lang="fr-FR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  <a:sym typeface="Wingdings" pitchFamily="2" charset="2"/>
                    </a:rPr>
                    <m:t>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fr-FR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  <m:e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𝛽</m:t>
                          </m:r>
                        </m:e>
                        <m:sub>
                          <m:r>
                            <a:rPr lang="fr-FR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C</m:t>
                  </m:r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/>
                        </m:rP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</m:sup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</m:t>
                          </m:r>
                        </m:e>
                        <m:sub>
                          <m:r>
                            <a:rPr lang="fr-FR" sz="12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nary>
                  <m:r>
                    <m:rPr>
                      <m:nor/>
                    </m:rPr>
                    <a:rPr lang="fr-FR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o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ù 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2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2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et</m:t>
                  </m:r>
                  <m:r>
                    <m:rPr>
                      <m:nor/>
                    </m:rPr>
                    <a:rPr lang="fr-FR" sz="12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2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et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2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0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et</a:t>
              </a:r>
              <a:r>
                <a:rPr lang="fr-FR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fr-FR" sz="12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∈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{0,1} </a:t>
              </a:r>
              <a:r>
                <a:rPr lang="fr-FR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>
                  <a:effectLst/>
                </a:rPr>
                <a:t>et</a:t>
              </a:r>
              <a:r>
                <a:rPr lang="fr-FR" sz="1200" baseline="0">
                  <a:effectLst/>
                </a:rPr>
                <a:t> 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 is large value</a:t>
              </a:r>
              <a:r>
                <a:rPr lang="fr-FR" sz="1200">
                  <a:effectLst/>
                </a:rPr>
                <a:t> </a:t>
              </a: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A4C2F043-A76B-BB4F-98F7-E9BEF1EFE0C2}"/>
                </a:ext>
              </a:extLst>
            </xdr:cNvPr>
            <xdr:cNvSpPr txBox="1"/>
          </xdr:nvSpPr>
          <xdr:spPr>
            <a:xfrm>
              <a:off x="16145935" y="762001"/>
              <a:ext cx="8203512" cy="514864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Min 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∑1_(𝑖=1)^𝑑▒𝑊_𝑖^2 </a:t>
              </a:r>
              <a:r>
                <a:rPr lang="fr-FR" sz="1200">
                  <a:effectLst/>
                </a:rPr>
                <a:t>  remplacé</a:t>
              </a:r>
              <a:r>
                <a:rPr lang="fr-FR" sz="1200" baseline="0">
                  <a:effectLst/>
                </a:rPr>
                <a:t> </a:t>
              </a:r>
              <a:r>
                <a:rPr lang="fr-FR" sz="1200">
                  <a:effectLst/>
                </a:rPr>
                <a:t> par Min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∑1_(𝑖=1)^𝑑▒〖|𝑊_𝑖 〗|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>
                  <a:effectLst/>
                </a:rPr>
                <a:t> </a:t>
              </a:r>
              <a:endParaRPr lang="fr-FR" sz="12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"min " 〖||𝑊||  〗^2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 C" ∑1_(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=1)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^8▒〖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𝑧_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 〗)"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itchFamily="2" charset="2"/>
                </a:rPr>
                <a:t>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^2▒〖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𝛽_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〗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C" ∑1_(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=1)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^8▒〖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𝑧_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 〗 ") 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où  " 𝛽_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 𝑊_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et   "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 〖−𝑊〗_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et " 𝛽_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≥" 0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et</a:t>
              </a:r>
              <a:r>
                <a:rPr lang="fr-FR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𝑧_𝑖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∈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{0,1} </a:t>
              </a:r>
              <a:r>
                <a:rPr lang="fr-FR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>
                  <a:effectLst/>
                </a:rPr>
                <a:t>et</a:t>
              </a:r>
              <a:r>
                <a:rPr lang="fr-FR" sz="1200" baseline="0">
                  <a:effectLst/>
                </a:rPr>
                <a:t> 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 is large value</a:t>
              </a:r>
              <a:r>
                <a:rPr lang="fr-FR" sz="1200">
                  <a:effectLst/>
                </a:rPr>
                <a:t> </a:t>
              </a: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0.82764</cdr:x>
      <cdr:y>0.01492</cdr:y>
    </cdr:from>
    <cdr:to>
      <cdr:x>0.89993</cdr:x>
      <cdr:y>0.1276</cdr:y>
    </cdr:to>
    <cdr:sp macro="" textlink="">
      <cdr:nvSpPr>
        <cdr:cNvPr id="6" name="ZoneTexte 1">
          <a:extLst xmlns:a="http://schemas.openxmlformats.org/drawingml/2006/main">
            <a:ext uri="{FF2B5EF4-FFF2-40B4-BE49-F238E27FC236}">
              <a16:creationId xmlns:a16="http://schemas.microsoft.com/office/drawing/2014/main" id="{631E4E30-35B9-CC70-A9EC-FD8CCDD9CA92}"/>
            </a:ext>
          </a:extLst>
        </cdr:cNvPr>
        <cdr:cNvSpPr txBox="1"/>
      </cdr:nvSpPr>
      <cdr:spPr>
        <a:xfrm xmlns:a="http://schemas.openxmlformats.org/drawingml/2006/main">
          <a:off x="7036534" y="61012"/>
          <a:ext cx="614605" cy="460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rgbClr val="FFC000"/>
              </a:solidFill>
            </a:rPr>
            <a:t>outlier</a:t>
          </a:r>
        </a:p>
        <a:p xmlns:a="http://schemas.openxmlformats.org/drawingml/2006/main">
          <a:r>
            <a:rPr lang="fr-FR" sz="1100">
              <a:solidFill>
                <a:srgbClr val="FFC000"/>
              </a:solidFill>
            </a:rPr>
            <a:t>classe -1</a:t>
          </a:r>
        </a:p>
      </cdr:txBody>
    </cdr:sp>
  </cdr:relSizeAnchor>
  <cdr:relSizeAnchor xmlns:cdr="http://schemas.openxmlformats.org/drawingml/2006/chartDrawing">
    <cdr:from>
      <cdr:x>0.76324</cdr:x>
      <cdr:y>0</cdr:y>
    </cdr:from>
    <cdr:to>
      <cdr:x>0.82896</cdr:x>
      <cdr:y>0.04349</cdr:y>
    </cdr:to>
    <cdr:sp macro="" textlink="">
      <cdr:nvSpPr>
        <cdr:cNvPr id="2" name="Flèche vers la droite 1">
          <a:extLst xmlns:a="http://schemas.openxmlformats.org/drawingml/2006/main">
            <a:ext uri="{FF2B5EF4-FFF2-40B4-BE49-F238E27FC236}">
              <a16:creationId xmlns:a16="http://schemas.microsoft.com/office/drawing/2014/main" id="{D3162CA2-3713-E5E2-2D69-632FCB9DCA4A}"/>
            </a:ext>
          </a:extLst>
        </cdr:cNvPr>
        <cdr:cNvSpPr/>
      </cdr:nvSpPr>
      <cdr:spPr>
        <a:xfrm xmlns:a="http://schemas.openxmlformats.org/drawingml/2006/main" rot="2690953">
          <a:off x="6488994" y="0"/>
          <a:ext cx="558769" cy="177832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32</xdr:row>
      <xdr:rowOff>139700</xdr:rowOff>
    </xdr:from>
    <xdr:to>
      <xdr:col>9</xdr:col>
      <xdr:colOff>687916</xdr:colOff>
      <xdr:row>53</xdr:row>
      <xdr:rowOff>92363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A33BC28-7A2E-0D42-B3E1-D0F7148BC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148739</xdr:colOff>
      <xdr:row>8</xdr:row>
      <xdr:rowOff>137297</xdr:rowOff>
    </xdr:from>
    <xdr:ext cx="3542649" cy="3976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11E90A7C-D545-E641-B884-1C2A50BF529E}"/>
                </a:ext>
              </a:extLst>
            </xdr:cNvPr>
            <xdr:cNvSpPr txBox="1"/>
          </xdr:nvSpPr>
          <xdr:spPr>
            <a:xfrm>
              <a:off x="783739" y="1686697"/>
              <a:ext cx="3542649" cy="397609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fr-FR" sz="12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</m:t>
                        </m:r>
                      </m:e>
                      <m:sub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(</m:t>
                    </m:r>
                    <m:sSup>
                      <m:sSup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</m:e>
                      <m:sup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sup>
                    </m:sSup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</m:t>
                    </m:r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  &gt; = 1− </m:t>
                    </m:r>
                    <m:sSub>
                      <m:sSub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</m:t>
                    </m:r>
                    <m:sSub>
                      <m:sSub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(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+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b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 </m:t>
                  </m:r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+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M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&gt; = 1</m:t>
                  </m:r>
                </m:oMath>
              </a14:m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11E90A7C-D545-E641-B884-1C2A50BF529E}"/>
                </a:ext>
              </a:extLst>
            </xdr:cNvPr>
            <xdr:cNvSpPr txBox="1"/>
          </xdr:nvSpPr>
          <xdr:spPr>
            <a:xfrm>
              <a:off x="783739" y="1686697"/>
              <a:ext cx="3542649" cy="397609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C_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(" 𝑊^𝑇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" 𝑋_𝑖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",b)  &gt; = 1− " 𝜀_𝑖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− M" 𝑧_𝑖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(" 𝑤_1∗ 𝑥_𝑖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𝑤_2∗ 𝑦_𝑖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+ b) "+ 𝜀_𝑖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 M" 𝑧_𝑖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"&gt; = 1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20</xdr:col>
      <xdr:colOff>217388</xdr:colOff>
      <xdr:row>1</xdr:row>
      <xdr:rowOff>102972</xdr:rowOff>
    </xdr:from>
    <xdr:ext cx="10103062" cy="9868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D5485BD9-5732-FF41-AF97-04C6BAC25D42}"/>
                </a:ext>
              </a:extLst>
            </xdr:cNvPr>
            <xdr:cNvSpPr txBox="1"/>
          </xdr:nvSpPr>
          <xdr:spPr>
            <a:xfrm>
              <a:off x="14644588" y="293472"/>
              <a:ext cx="10103062" cy="986809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Min 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sup>
                    <m:e>
                      <m:sSubSup>
                        <m:sSubSup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</m:e>
                  </m:nary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remplacé  par Min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sup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|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min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p>
                    <m:sSup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||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||  </m:t>
                      </m:r>
                    </m:e>
                    <m:sup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+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C</m:t>
                  </m:r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p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𝜀</m:t>
                          </m:r>
                        </m:e>
                        <m:sub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+2 </m:t>
                      </m:r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</m:t>
                          </m:r>
                        </m:e>
                        <m:sub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</m:nary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 </m:t>
                  </m:r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  <a:sym typeface="Wingdings" pitchFamily="2" charset="2"/>
                    </a:rPr>
                    <m:t>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sup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𝛽</m:t>
                          </m:r>
                        </m:e>
                        <m:sub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nary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C</m:t>
                  </m:r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p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𝜀</m:t>
                          </m:r>
                        </m:e>
                        <m:sub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+2 </m:t>
                      </m:r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</m:t>
                          </m:r>
                        </m:e>
                        <m:sub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</m:nary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   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o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ù 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et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et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0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et 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𝑧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∈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{0,1}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et  0 &lt;= 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&lt;= 2  et M is large value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D5485BD9-5732-FF41-AF97-04C6BAC25D42}"/>
                </a:ext>
              </a:extLst>
            </xdr:cNvPr>
            <xdr:cNvSpPr txBox="1"/>
          </xdr:nvSpPr>
          <xdr:spPr>
            <a:xfrm>
              <a:off x="14644588" y="293472"/>
              <a:ext cx="10103062" cy="986809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Min 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∑1_(𝑖=1)^𝑑▒𝑊_𝑖^2 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remplacé  par Min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∑1_(𝑖=1)^𝑑▒〖|𝑊_𝑖 〗|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"min " 〖||𝑊||  〗^2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 C" ∑1_(𝑖=1)^𝑛▒〖(𝜀_𝑖+2 𝑧_𝑖)〗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 ")"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itchFamily="2" charset="2"/>
                </a:rPr>
                <a:t>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"(∑1_(𝑖=1)^𝑑▒〖 𝛽_𝑗 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"+ C" ∑1_(𝑖=1)^𝑛▒〖(𝜀_𝑖+2 𝑧_𝑖)〗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")    où  " 𝛽_𝑗≥ 𝑊_𝑗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et   " 𝛽_𝑗≥ 〖−𝑊〗_𝑗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et " 𝛽_𝑗≥" 0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et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𝑧_𝑖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∈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{0,1}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et  0 &lt;=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𝜀_𝑖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&lt;= 2  et M is large value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9</xdr:col>
      <xdr:colOff>889000</xdr:colOff>
      <xdr:row>33</xdr:row>
      <xdr:rowOff>52917</xdr:rowOff>
    </xdr:from>
    <xdr:to>
      <xdr:col>15</xdr:col>
      <xdr:colOff>666750</xdr:colOff>
      <xdr:row>54</xdr:row>
      <xdr:rowOff>5580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355CE9E-802A-5143-B10E-2CE6DDC10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158750</xdr:colOff>
      <xdr:row>54</xdr:row>
      <xdr:rowOff>63500</xdr:rowOff>
    </xdr:from>
    <xdr:to>
      <xdr:col>9</xdr:col>
      <xdr:colOff>656166</xdr:colOff>
      <xdr:row>75</xdr:row>
      <xdr:rowOff>143163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C8DF64D-8BDD-534F-AC91-D03C2B029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963083</xdr:colOff>
      <xdr:row>54</xdr:row>
      <xdr:rowOff>63499</xdr:rowOff>
    </xdr:from>
    <xdr:to>
      <xdr:col>15</xdr:col>
      <xdr:colOff>740833</xdr:colOff>
      <xdr:row>75</xdr:row>
      <xdr:rowOff>143162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C139509-BAE0-3C45-9D00-4DD94F156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0.80588</cdr:x>
      <cdr:y>0.1228</cdr:y>
    </cdr:from>
    <cdr:to>
      <cdr:x>0.90876</cdr:x>
      <cdr:y>0.18128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CCB8E2A-B77C-8F2E-5630-3E24D85144C5}"/>
            </a:ext>
          </a:extLst>
        </cdr:cNvPr>
        <cdr:cNvSpPr txBox="1"/>
      </cdr:nvSpPr>
      <cdr:spPr>
        <a:xfrm xmlns:a="http://schemas.openxmlformats.org/drawingml/2006/main">
          <a:off x="4775213" y="533387"/>
          <a:ext cx="609609" cy="254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rgbClr val="00B0F0"/>
              </a:solidFill>
            </a:rPr>
            <a:t>class</a:t>
          </a:r>
          <a:r>
            <a:rPr lang="fr-FR" sz="1100" baseline="0">
              <a:solidFill>
                <a:srgbClr val="00B0F0"/>
              </a:solidFill>
            </a:rPr>
            <a:t>e 1</a:t>
          </a:r>
          <a:endParaRPr lang="fr-FR" sz="1100">
            <a:solidFill>
              <a:srgbClr val="00B0F0"/>
            </a:solidFill>
          </a:endParaRPr>
        </a:p>
      </cdr:txBody>
    </cdr:sp>
  </cdr:relSizeAnchor>
  <cdr:relSizeAnchor xmlns:cdr="http://schemas.openxmlformats.org/drawingml/2006/chartDrawing">
    <cdr:from>
      <cdr:x>0.69014</cdr:x>
      <cdr:y>0.0614</cdr:y>
    </cdr:from>
    <cdr:to>
      <cdr:x>0.78445</cdr:x>
      <cdr:y>0.10234</cdr:y>
    </cdr:to>
    <cdr:sp macro="" textlink="">
      <cdr:nvSpPr>
        <cdr:cNvPr id="5" name="Flèche vers la droite 4">
          <a:extLst xmlns:a="http://schemas.openxmlformats.org/drawingml/2006/main">
            <a:ext uri="{FF2B5EF4-FFF2-40B4-BE49-F238E27FC236}">
              <a16:creationId xmlns:a16="http://schemas.microsoft.com/office/drawing/2014/main" id="{A45BE335-ACCC-4C37-5AD5-578FF6F2CF5E}"/>
            </a:ext>
          </a:extLst>
        </cdr:cNvPr>
        <cdr:cNvSpPr/>
      </cdr:nvSpPr>
      <cdr:spPr>
        <a:xfrm xmlns:a="http://schemas.openxmlformats.org/drawingml/2006/main" rot="2690953">
          <a:off x="4089407" y="266695"/>
          <a:ext cx="558769" cy="177832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0.7373</cdr:x>
      <cdr:y>0.17543</cdr:y>
    </cdr:from>
    <cdr:to>
      <cdr:x>0.89162</cdr:x>
      <cdr:y>0.2339</cdr:y>
    </cdr:to>
    <cdr:sp macro="" textlink="">
      <cdr:nvSpPr>
        <cdr:cNvPr id="6" name="ZoneTexte 5">
          <a:extLst xmlns:a="http://schemas.openxmlformats.org/drawingml/2006/main">
            <a:ext uri="{FF2B5EF4-FFF2-40B4-BE49-F238E27FC236}">
              <a16:creationId xmlns:a16="http://schemas.microsoft.com/office/drawing/2014/main" id="{9A0BC14D-AEB8-C2DC-E15C-55F1DB66F5E5}"/>
            </a:ext>
          </a:extLst>
        </cdr:cNvPr>
        <cdr:cNvSpPr txBox="1"/>
      </cdr:nvSpPr>
      <cdr:spPr>
        <a:xfrm xmlns:a="http://schemas.openxmlformats.org/drawingml/2006/main">
          <a:off x="4368802" y="762025"/>
          <a:ext cx="914413" cy="253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outlier</a:t>
          </a:r>
        </a:p>
      </cdr:txBody>
    </cdr:sp>
  </cdr:relSizeAnchor>
  <cdr:relSizeAnchor xmlns:cdr="http://schemas.openxmlformats.org/drawingml/2006/chartDrawing">
    <cdr:from>
      <cdr:x>0.34722</cdr:x>
      <cdr:y>0.1111</cdr:y>
    </cdr:from>
    <cdr:to>
      <cdr:x>0.4501</cdr:x>
      <cdr:y>0.16958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2D2DEE62-A81F-04A0-CE8F-5407B369DF74}"/>
            </a:ext>
          </a:extLst>
        </cdr:cNvPr>
        <cdr:cNvSpPr txBox="1"/>
      </cdr:nvSpPr>
      <cdr:spPr>
        <a:xfrm xmlns:a="http://schemas.openxmlformats.org/drawingml/2006/main">
          <a:off x="2057400" y="482600"/>
          <a:ext cx="609608" cy="254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rgbClr val="00B0F0"/>
              </a:solidFill>
            </a:rPr>
            <a:t>class</a:t>
          </a:r>
          <a:r>
            <a:rPr lang="fr-FR" sz="1100" baseline="0">
              <a:solidFill>
                <a:srgbClr val="00B0F0"/>
              </a:solidFill>
            </a:rPr>
            <a:t>e 1</a:t>
          </a:r>
          <a:endParaRPr lang="fr-FR" sz="1100">
            <a:solidFill>
              <a:srgbClr val="00B0F0"/>
            </a:solidFill>
          </a:endParaRPr>
        </a:p>
      </cdr:txBody>
    </cdr:sp>
  </cdr:relSizeAnchor>
  <cdr:relSizeAnchor xmlns:cdr="http://schemas.openxmlformats.org/drawingml/2006/chartDrawing">
    <cdr:from>
      <cdr:x>0.03858</cdr:x>
      <cdr:y>0.09648</cdr:y>
    </cdr:from>
    <cdr:to>
      <cdr:x>0.14146</cdr:x>
      <cdr:y>0.15496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CA4E3AF6-8BBF-64A6-152D-811802EADBCE}"/>
            </a:ext>
          </a:extLst>
        </cdr:cNvPr>
        <cdr:cNvSpPr txBox="1"/>
      </cdr:nvSpPr>
      <cdr:spPr>
        <a:xfrm xmlns:a="http://schemas.openxmlformats.org/drawingml/2006/main">
          <a:off x="228600" y="419100"/>
          <a:ext cx="609608" cy="254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rgbClr val="FFC000"/>
              </a:solidFill>
            </a:rPr>
            <a:t>class</a:t>
          </a:r>
          <a:r>
            <a:rPr lang="fr-FR" sz="1100" baseline="0">
              <a:solidFill>
                <a:srgbClr val="FFC000"/>
              </a:solidFill>
            </a:rPr>
            <a:t>e -1</a:t>
          </a:r>
          <a:endParaRPr lang="fr-FR" sz="1100">
            <a:solidFill>
              <a:srgbClr val="FFC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282385</xdr:colOff>
      <xdr:row>34</xdr:row>
      <xdr:rowOff>179744</xdr:rowOff>
    </xdr:from>
    <xdr:to>
      <xdr:col>10</xdr:col>
      <xdr:colOff>2265664</xdr:colOff>
      <xdr:row>53</xdr:row>
      <xdr:rowOff>21205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BB675B8-CF2C-783D-961A-81FCAC848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104743</xdr:colOff>
      <xdr:row>4</xdr:row>
      <xdr:rowOff>104195</xdr:rowOff>
    </xdr:from>
    <xdr:ext cx="2005412" cy="5229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38A15AAF-B869-80E6-E187-4892F3B332F3}"/>
                </a:ext>
              </a:extLst>
            </xdr:cNvPr>
            <xdr:cNvSpPr txBox="1"/>
          </xdr:nvSpPr>
          <xdr:spPr>
            <a:xfrm>
              <a:off x="104743" y="309349"/>
              <a:ext cx="2005412" cy="522964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indent="0"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fr-F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m:rPr>
                        <m:nor/>
                      </m:rPr>
                      <a:rPr lang="fr-F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(</m:t>
                    </m:r>
                    <m:sSup>
                      <m:sSup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fr-FR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</m:e>
                      <m:sup>
                        <m:r>
                          <a:rPr lang="fr-FR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sup>
                    </m:sSup>
                    <m:r>
                      <m:rPr>
                        <m:nor/>
                      </m:rPr>
                      <a:rPr lang="fr-F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fr-FR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m:rPr>
                        <m:nor/>
                      </m:rPr>
                      <a:rPr lang="fr-F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</m:t>
                    </m:r>
                    <m:r>
                      <m:rPr>
                        <m:nor/>
                      </m:rPr>
                      <a:rPr lang="fr-F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fr-F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  &gt; = 1</m:t>
                    </m:r>
                  </m:oMath>
                </m:oMathPara>
              </a14:m>
              <a:endPara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algn="l"/>
              <a14:m>
                <m:oMath xmlns:m="http://schemas.openxmlformats.org/officeDocument/2006/math"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fr-FR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</m:t>
                      </m:r>
                    </m:e>
                    <m:sub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(</m:t>
                  </m:r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fr-FR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</m:t>
                  </m:r>
                </m:oMath>
              </a14:m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fr-FR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+ 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b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  &gt; = 1 </m:t>
                  </m:r>
                </m:oMath>
              </a14:m>
              <a:endPara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algn="l"/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avec i </a:t>
              </a:r>
              <a14:m>
                <m:oMath xmlns:m="http://schemas.openxmlformats.org/officeDocument/2006/math">
                  <m:r>
                    <a:rPr lang="fr-FR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∈{1,2,3…8}</m:t>
                  </m:r>
                </m:oMath>
              </a14:m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38A15AAF-B869-80E6-E187-4892F3B332F3}"/>
                </a:ext>
              </a:extLst>
            </xdr:cNvPr>
            <xdr:cNvSpPr txBox="1"/>
          </xdr:nvSpPr>
          <xdr:spPr>
            <a:xfrm>
              <a:off x="104743" y="309349"/>
              <a:ext cx="2005412" cy="522964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indent="0" algn="l"/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𝐶" (" 𝑊^𝑇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" 𝑋_𝑖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",b)  &gt; = 1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algn="l"/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c_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(" 𝑤_1∗ 𝑥_𝑖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𝑤_2∗ 𝑦_𝑖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+ b)  &gt; = 1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algn="l"/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avec i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∈{1,2,3…8}</a:t>
              </a:r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12</xdr:col>
      <xdr:colOff>28647</xdr:colOff>
      <xdr:row>4</xdr:row>
      <xdr:rowOff>114587</xdr:rowOff>
    </xdr:from>
    <xdr:ext cx="5360737" cy="706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93239FA5-E8D4-9C46-AA67-A768D1CDFD5F}"/>
                </a:ext>
              </a:extLst>
            </xdr:cNvPr>
            <xdr:cNvSpPr txBox="1"/>
          </xdr:nvSpPr>
          <xdr:spPr>
            <a:xfrm>
              <a:off x="8756273" y="317555"/>
              <a:ext cx="5360737" cy="706091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Min 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  <m:e>
                      <m:sSubSup>
                        <m:sSubSupPr>
                          <m:ctrlP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>
                          <m: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</m:e>
                  </m:nary>
                </m:oMath>
              </a14:m>
              <a:r>
                <a:rPr lang="fr-FR">
                  <a:effectLst/>
                </a:rPr>
                <a:t>  remplacé</a:t>
              </a:r>
              <a:r>
                <a:rPr lang="fr-FR" baseline="0">
                  <a:effectLst/>
                </a:rPr>
                <a:t> </a:t>
              </a:r>
              <a:r>
                <a:rPr lang="fr-FR">
                  <a:effectLst/>
                </a:rPr>
                <a:t> par Min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  <m:e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fr-F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|</m:t>
                  </m:r>
                </m:oMath>
              </a14:m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>
                  <a:effectLst/>
                </a:rPr>
                <a:t>  </a:t>
              </a:r>
              <a14:m>
                <m:oMath xmlns:m="http://schemas.openxmlformats.org/officeDocument/2006/math">
                  <m:r>
                    <a:rPr lang="fr-F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∈{1,2}</m:t>
                  </m:r>
                </m:oMath>
              </a14:m>
              <a:r>
                <a:rPr lang="fr-FR">
                  <a:effectLst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1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  <m:e>
                      <m:sSub>
                        <m:sSubPr>
                          <m:ctrlP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</m:t>
                          </m:r>
                          <m: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e>
                  </m:nary>
                  <m:r>
                    <a:rPr lang="fr-F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)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  <a:sym typeface="Wingdings" pitchFamily="2" charset="2"/>
                    </a:rPr>
                    <m:t>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fr-F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nary>
                    <m:naryPr>
                      <m:chr m:val="∑"/>
                      <m:limLoc m:val="undOvr"/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  <m:e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sSub>
                        <m:sSubPr>
                          <m:ctrlP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𝛽</m:t>
                          </m:r>
                        </m:e>
                        <m:sub>
                          <m:r>
                            <a:rPr lang="fr-F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fr-F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  <m:r>
                    <m:rPr>
                      <m:nor/>
                    </m:rPr>
                    <a:rPr lang="fr-FR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 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o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ù  </m:t>
                  </m:r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 </m:t>
                  </m:r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et</m:t>
                  </m:r>
                  <m:r>
                    <m:rPr>
                      <m:nor/>
                    </m:rPr>
                    <a:rPr lang="fr-F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 </m:t>
                  </m:r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 </m:t>
                  </m:r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et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0</m:t>
                  </m:r>
                </m:oMath>
              </a14:m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avec </a:t>
              </a:r>
              <a14:m>
                <m:oMath xmlns:m="http://schemas.openxmlformats.org/officeDocument/2006/math">
                  <m:r>
                    <a:rPr lang="fr-F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∈{1,2}</m:t>
                  </m:r>
                </m:oMath>
              </a14:m>
              <a:r>
                <a:rPr lang="fr-FR">
                  <a:effectLst/>
                </a:rPr>
                <a:t> </a:t>
              </a:r>
              <a:endPara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r-FR" sz="1100"/>
            </a:p>
          </xdr:txBody>
        </xdr:sp>
      </mc:Choice>
      <mc:Fallback xmlns="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93239FA5-E8D4-9C46-AA67-A768D1CDFD5F}"/>
                </a:ext>
              </a:extLst>
            </xdr:cNvPr>
            <xdr:cNvSpPr txBox="1"/>
          </xdr:nvSpPr>
          <xdr:spPr>
            <a:xfrm>
              <a:off x="8756273" y="317555"/>
              <a:ext cx="5360737" cy="706091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Min 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2▒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𝑊_𝑖^2 </a:t>
              </a:r>
              <a:r>
                <a:rPr lang="fr-FR">
                  <a:effectLst/>
                </a:rPr>
                <a:t>  remplacé</a:t>
              </a:r>
              <a:r>
                <a:rPr lang="fr-FR" baseline="0">
                  <a:effectLst/>
                </a:rPr>
                <a:t> </a:t>
              </a:r>
              <a:r>
                <a:rPr lang="fr-FR">
                  <a:effectLst/>
                </a:rPr>
                <a:t> par Min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2▒〖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|𝑊_𝑖 〗|</a:t>
              </a:r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>
                  <a:effectLst/>
                </a:rPr>
                <a:t> 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∈{1,2}</a:t>
              </a:r>
              <a:r>
                <a:rPr lang="fr-FR">
                  <a:effectLst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1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2▒〖〖|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𝑊〗_𝑖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|〗  )"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itchFamily="2" charset="2"/>
                </a:rPr>
                <a:t>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2▒〖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𝛽_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〗) " 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où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𝛽_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 𝑊_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et   "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 〖−𝑊〗_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et " 𝛽_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≥" 0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avec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∈{1,2}</a:t>
              </a:r>
              <a:r>
                <a:rPr lang="fr-FR">
                  <a:effectLst/>
                </a:rPr>
                <a:t> </a:t>
              </a:r>
              <a:endPara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r-FR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35</xdr:row>
      <xdr:rowOff>0</xdr:rowOff>
    </xdr:from>
    <xdr:to>
      <xdr:col>17</xdr:col>
      <xdr:colOff>771895</xdr:colOff>
      <xdr:row>53</xdr:row>
      <xdr:rowOff>46616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7FE537B-DCD8-8D4A-9C75-5D97A2619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634999</xdr:colOff>
      <xdr:row>39</xdr:row>
      <xdr:rowOff>39078</xdr:rowOff>
    </xdr:from>
    <xdr:ext cx="1099212" cy="264431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A0755243-629E-1029-858C-FD66A330EB5C}"/>
            </a:ext>
          </a:extLst>
        </xdr:cNvPr>
        <xdr:cNvSpPr txBox="1"/>
      </xdr:nvSpPr>
      <xdr:spPr>
        <a:xfrm>
          <a:off x="10658230" y="8372232"/>
          <a:ext cx="1099212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vecteur support</a:t>
          </a:r>
        </a:p>
      </xdr:txBody>
    </xdr:sp>
    <xdr:clientData/>
  </xdr:oneCellAnchor>
  <xdr:oneCellAnchor>
    <xdr:from>
      <xdr:col>11</xdr:col>
      <xdr:colOff>1139092</xdr:colOff>
      <xdr:row>43</xdr:row>
      <xdr:rowOff>54709</xdr:rowOff>
    </xdr:from>
    <xdr:ext cx="1099212" cy="264431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AF817540-83D6-2D41-88B0-2508CFCE3210}"/>
            </a:ext>
          </a:extLst>
        </xdr:cNvPr>
        <xdr:cNvSpPr txBox="1"/>
      </xdr:nvSpPr>
      <xdr:spPr>
        <a:xfrm>
          <a:off x="9022861" y="9208478"/>
          <a:ext cx="1099212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vecteur support</a:t>
          </a:r>
        </a:p>
      </xdr:txBody>
    </xdr:sp>
    <xdr:clientData/>
  </xdr:oneCellAnchor>
  <xdr:oneCellAnchor>
    <xdr:from>
      <xdr:col>14</xdr:col>
      <xdr:colOff>353646</xdr:colOff>
      <xdr:row>47</xdr:row>
      <xdr:rowOff>128955</xdr:rowOff>
    </xdr:from>
    <xdr:ext cx="1099212" cy="264431"/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EB7123E9-84D0-674A-BB4A-7998123988D1}"/>
            </a:ext>
          </a:extLst>
        </xdr:cNvPr>
        <xdr:cNvSpPr txBox="1"/>
      </xdr:nvSpPr>
      <xdr:spPr>
        <a:xfrm>
          <a:off x="11207261" y="10103340"/>
          <a:ext cx="1099212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vecteur support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0.44827</cdr:x>
      <cdr:y>0.30305</cdr:y>
    </cdr:from>
    <cdr:to>
      <cdr:x>0.48745</cdr:x>
      <cdr:y>0.3344</cdr:y>
    </cdr:to>
    <cdr:sp macro="" textlink="">
      <cdr:nvSpPr>
        <cdr:cNvPr id="2" name="Flèche vers la droite 1">
          <a:extLst xmlns:a="http://schemas.openxmlformats.org/drawingml/2006/main">
            <a:ext uri="{FF2B5EF4-FFF2-40B4-BE49-F238E27FC236}">
              <a16:creationId xmlns:a16="http://schemas.microsoft.com/office/drawing/2014/main" id="{B0F6D885-4E82-1FB2-1EB3-7B3958746CF1}"/>
            </a:ext>
          </a:extLst>
        </cdr:cNvPr>
        <cdr:cNvSpPr/>
      </cdr:nvSpPr>
      <cdr:spPr>
        <a:xfrm xmlns:a="http://schemas.openxmlformats.org/drawingml/2006/main" rot="9256679">
          <a:off x="2794000" y="1133231"/>
          <a:ext cx="244231" cy="117231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0.49403</cdr:x>
      <cdr:y>0.72158</cdr:y>
    </cdr:from>
    <cdr:to>
      <cdr:x>0.53322</cdr:x>
      <cdr:y>0.75293</cdr:y>
    </cdr:to>
    <cdr:sp macro="" textlink="">
      <cdr:nvSpPr>
        <cdr:cNvPr id="3" name="Flèche vers la droite 2">
          <a:extLst xmlns:a="http://schemas.openxmlformats.org/drawingml/2006/main">
            <a:ext uri="{FF2B5EF4-FFF2-40B4-BE49-F238E27FC236}">
              <a16:creationId xmlns:a16="http://schemas.microsoft.com/office/drawing/2014/main" id="{FB169D32-C49A-AFE8-504F-8683823CE05F}"/>
            </a:ext>
          </a:extLst>
        </cdr:cNvPr>
        <cdr:cNvSpPr/>
      </cdr:nvSpPr>
      <cdr:spPr>
        <a:xfrm xmlns:a="http://schemas.openxmlformats.org/drawingml/2006/main" rot="9256679">
          <a:off x="3079262" y="2698262"/>
          <a:ext cx="244231" cy="117231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0.34043</cdr:x>
      <cdr:y>0.49951</cdr:y>
    </cdr:from>
    <cdr:to>
      <cdr:x>0.37962</cdr:x>
      <cdr:y>0.53086</cdr:y>
    </cdr:to>
    <cdr:sp macro="" textlink="">
      <cdr:nvSpPr>
        <cdr:cNvPr id="4" name="Flèche vers la droite 3">
          <a:extLst xmlns:a="http://schemas.openxmlformats.org/drawingml/2006/main">
            <a:ext uri="{FF2B5EF4-FFF2-40B4-BE49-F238E27FC236}">
              <a16:creationId xmlns:a16="http://schemas.microsoft.com/office/drawing/2014/main" id="{E4A95E0A-971B-C3D1-BD25-625EE82957E1}"/>
            </a:ext>
          </a:extLst>
        </cdr:cNvPr>
        <cdr:cNvSpPr/>
      </cdr:nvSpPr>
      <cdr:spPr>
        <a:xfrm xmlns:a="http://schemas.openxmlformats.org/drawingml/2006/main" rot="21376491">
          <a:off x="2121878" y="1867877"/>
          <a:ext cx="244231" cy="117231"/>
        </a:xfrm>
        <a:prstGeom xmlns:a="http://schemas.openxmlformats.org/drawingml/2006/main" prst="rightArrow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111749</xdr:colOff>
      <xdr:row>26</xdr:row>
      <xdr:rowOff>41021</xdr:rowOff>
    </xdr:from>
    <xdr:to>
      <xdr:col>10</xdr:col>
      <xdr:colOff>1472401</xdr:colOff>
      <xdr:row>44</xdr:row>
      <xdr:rowOff>121502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5A85FC-E212-E94D-ACB8-DFC22CB6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280589</xdr:colOff>
      <xdr:row>2</xdr:row>
      <xdr:rowOff>94425</xdr:rowOff>
    </xdr:from>
    <xdr:ext cx="2005412" cy="5229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B3A99BF6-9600-7B42-8C06-71E1F31EC45E}"/>
                </a:ext>
              </a:extLst>
            </xdr:cNvPr>
            <xdr:cNvSpPr txBox="1"/>
          </xdr:nvSpPr>
          <xdr:spPr>
            <a:xfrm>
              <a:off x="280589" y="504733"/>
              <a:ext cx="2005412" cy="522964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indent="0"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fr-F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m:rPr>
                        <m:nor/>
                      </m:rPr>
                      <a:rPr lang="fr-F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(</m:t>
                    </m:r>
                    <m:sSup>
                      <m:sSup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fr-FR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</m:e>
                      <m:sup>
                        <m:r>
                          <a:rPr lang="fr-FR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sup>
                    </m:sSup>
                    <m:r>
                      <m:rPr>
                        <m:nor/>
                      </m:rPr>
                      <a:rPr lang="fr-F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fr-FR" sz="11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m:rPr>
                        <m:nor/>
                      </m:rPr>
                      <a:rPr lang="fr-F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</m:t>
                    </m:r>
                    <m:r>
                      <m:rPr>
                        <m:nor/>
                      </m:rPr>
                      <a:rPr lang="fr-F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fr-F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  &gt; = 1</m:t>
                    </m:r>
                  </m:oMath>
                </m:oMathPara>
              </a14:m>
              <a:endPara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algn="l"/>
              <a14:m>
                <m:oMath xmlns:m="http://schemas.openxmlformats.org/officeDocument/2006/math"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fr-FR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</m:t>
                      </m:r>
                    </m:e>
                    <m:sub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(</m:t>
                  </m:r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fr-FR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</m:t>
                  </m:r>
                </m:oMath>
              </a14:m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fr-FR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fr-FR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+ 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b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  &gt; = 1 </m:t>
                  </m:r>
                </m:oMath>
              </a14:m>
              <a:endPara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algn="l"/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avec i </a:t>
              </a:r>
              <a14:m>
                <m:oMath xmlns:m="http://schemas.openxmlformats.org/officeDocument/2006/math">
                  <m:r>
                    <a:rPr lang="fr-FR" sz="11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∈{1,2,3…8}</m:t>
                  </m:r>
                </m:oMath>
              </a14:m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B3A99BF6-9600-7B42-8C06-71E1F31EC45E}"/>
                </a:ext>
              </a:extLst>
            </xdr:cNvPr>
            <xdr:cNvSpPr txBox="1"/>
          </xdr:nvSpPr>
          <xdr:spPr>
            <a:xfrm>
              <a:off x="280589" y="504733"/>
              <a:ext cx="2005412" cy="522964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indent="0" algn="l"/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𝐶" (" 𝑊^𝑇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" 𝑋_𝑖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",b)  &gt; = 1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algn="l"/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c_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(" 𝑤_1∗ 𝑥_𝑖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𝑤_2∗ 𝑦_𝑖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+ b)  &gt; = 1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algn="l"/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avec i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∈{1,2,3…8}</a:t>
              </a:r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11</xdr:col>
      <xdr:colOff>48186</xdr:colOff>
      <xdr:row>2</xdr:row>
      <xdr:rowOff>7124</xdr:rowOff>
    </xdr:from>
    <xdr:ext cx="5360737" cy="706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FE27A640-4F2B-8A4E-9FD6-49D7B55A2293}"/>
                </a:ext>
              </a:extLst>
            </xdr:cNvPr>
            <xdr:cNvSpPr txBox="1"/>
          </xdr:nvSpPr>
          <xdr:spPr>
            <a:xfrm>
              <a:off x="7931955" y="417432"/>
              <a:ext cx="5360737" cy="706091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Min 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  <m:e>
                      <m:sSubSup>
                        <m:sSubSupPr>
                          <m:ctrlP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>
                          <m: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</m:e>
                  </m:nary>
                </m:oMath>
              </a14:m>
              <a:r>
                <a:rPr lang="fr-FR">
                  <a:effectLst/>
                </a:rPr>
                <a:t>  remplacé</a:t>
              </a:r>
              <a:r>
                <a:rPr lang="fr-FR" baseline="0">
                  <a:effectLst/>
                </a:rPr>
                <a:t> </a:t>
              </a:r>
              <a:r>
                <a:rPr lang="fr-FR">
                  <a:effectLst/>
                </a:rPr>
                <a:t> par Min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  <m:e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fr-F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|</m:t>
                  </m:r>
                </m:oMath>
              </a14:m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>
                  <a:effectLst/>
                </a:rPr>
                <a:t>  </a:t>
              </a:r>
              <a14:m>
                <m:oMath xmlns:m="http://schemas.openxmlformats.org/officeDocument/2006/math">
                  <m:r>
                    <a:rPr lang="fr-F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∈{1,2}</m:t>
                  </m:r>
                </m:oMath>
              </a14:m>
              <a:r>
                <a:rPr lang="fr-FR">
                  <a:effectLst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1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  <m:e>
                      <m:sSub>
                        <m:sSubPr>
                          <m:ctrlP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</m:t>
                          </m:r>
                          <m: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e>
                  </m:nary>
                  <m:r>
                    <a:rPr lang="fr-F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)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  <a:sym typeface="Wingdings" pitchFamily="2" charset="2"/>
                    </a:rPr>
                    <m:t>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fr-F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nary>
                    <m:naryPr>
                      <m:chr m:val="∑"/>
                      <m:limLoc m:val="undOvr"/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  <m:e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sSub>
                        <m:sSubPr>
                          <m:ctrlP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𝛽</m:t>
                          </m:r>
                        </m:e>
                        <m:sub>
                          <m:r>
                            <a:rPr lang="fr-F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fr-F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  <m:r>
                    <m:rPr>
                      <m:nor/>
                    </m:rPr>
                    <a:rPr lang="fr-FR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 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o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ù  </m:t>
                  </m:r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 </m:t>
                  </m:r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et</m:t>
                  </m:r>
                  <m:r>
                    <m:rPr>
                      <m:nor/>
                    </m:rPr>
                    <a:rPr lang="fr-F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 </m:t>
                  </m:r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 </m:t>
                  </m:r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et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</m:t>
                  </m:r>
                  <m:r>
                    <m:rPr>
                      <m:nor/>
                    </m:rPr>
                    <a:rPr lang="fr-F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0</m:t>
                  </m:r>
                </m:oMath>
              </a14:m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avec </a:t>
              </a:r>
              <a14:m>
                <m:oMath xmlns:m="http://schemas.openxmlformats.org/officeDocument/2006/math">
                  <m:r>
                    <a:rPr lang="fr-FR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∈{1,2}</m:t>
                  </m:r>
                </m:oMath>
              </a14:m>
              <a:r>
                <a:rPr lang="fr-FR">
                  <a:effectLst/>
                </a:rPr>
                <a:t> </a:t>
              </a:r>
              <a:endPara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r-FR" sz="11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FE27A640-4F2B-8A4E-9FD6-49D7B55A2293}"/>
                </a:ext>
              </a:extLst>
            </xdr:cNvPr>
            <xdr:cNvSpPr txBox="1"/>
          </xdr:nvSpPr>
          <xdr:spPr>
            <a:xfrm>
              <a:off x="7931955" y="417432"/>
              <a:ext cx="5360737" cy="706091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Min 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^2▒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𝑊_𝑖^2 </a:t>
              </a:r>
              <a:r>
                <a:rPr lang="fr-FR">
                  <a:effectLst/>
                </a:rPr>
                <a:t>  remplacé</a:t>
              </a:r>
              <a:r>
                <a:rPr lang="fr-FR" baseline="0">
                  <a:effectLst/>
                </a:rPr>
                <a:t> </a:t>
              </a:r>
              <a:r>
                <a:rPr lang="fr-FR">
                  <a:effectLst/>
                </a:rPr>
                <a:t> par Min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^2▒〖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|𝑊_𝑖 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>
                  <a:effectLst/>
                </a:rPr>
                <a:t> 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∈{1,2}</a:t>
              </a:r>
              <a:r>
                <a:rPr lang="fr-FR">
                  <a:effectLst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10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1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^2▒〖〖|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𝑊〗_𝑖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|〗  )"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itchFamily="2" charset="2"/>
                </a:rPr>
                <a:t>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^2▒〖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𝛽_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〗) " 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où  " 𝛽_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 𝑊_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et   "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 〖−𝑊〗_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et " 𝛽_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≥" 0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F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avec 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∈{1,2}</a:t>
              </a:r>
              <a:r>
                <a:rPr lang="fr-FR">
                  <a:effectLst/>
                </a:rPr>
                <a:t> </a:t>
              </a:r>
              <a:endParaRPr lang="fr-FR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r-FR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35</xdr:row>
      <xdr:rowOff>0</xdr:rowOff>
    </xdr:from>
    <xdr:to>
      <xdr:col>17</xdr:col>
      <xdr:colOff>771895</xdr:colOff>
      <xdr:row>53</xdr:row>
      <xdr:rowOff>46616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7FC7B8B-6D09-894C-9AA7-5BE85B00D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48847</xdr:colOff>
      <xdr:row>21</xdr:row>
      <xdr:rowOff>44939</xdr:rowOff>
    </xdr:from>
    <xdr:to>
      <xdr:col>9</xdr:col>
      <xdr:colOff>605692</xdr:colOff>
      <xdr:row>39</xdr:row>
      <xdr:rowOff>42630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7BFEA33-0C45-D947-8587-7F5B3A2A6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32</xdr:row>
      <xdr:rowOff>139700</xdr:rowOff>
    </xdr:from>
    <xdr:to>
      <xdr:col>10</xdr:col>
      <xdr:colOff>600364</xdr:colOff>
      <xdr:row>53</xdr:row>
      <xdr:rowOff>92363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BECA59-5434-E743-8769-3BAA5D13D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345440</xdr:colOff>
      <xdr:row>0</xdr:row>
      <xdr:rowOff>152399</xdr:rowOff>
    </xdr:from>
    <xdr:ext cx="8786023" cy="1071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70C36F1E-4340-A34E-8B20-A4406EE513C5}"/>
                </a:ext>
              </a:extLst>
            </xdr:cNvPr>
            <xdr:cNvSpPr txBox="1"/>
          </xdr:nvSpPr>
          <xdr:spPr>
            <a:xfrm>
              <a:off x="12133349" y="152399"/>
              <a:ext cx="8786023" cy="1071419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Min 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  <m:e>
                      <m:sSubSup>
                        <m:sSubSup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</m:e>
                  </m:nary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remplacé  par Min 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|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  <m:e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|</m:t>
                          </m:r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</m:e>
                  </m:nary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C</m:t>
                  </m:r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/>
                        </m:rP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</m:sup>
                    <m:e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𝜀</m:t>
                          </m:r>
                        </m:e>
                        <m:sub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nary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  <a:sym typeface="Wingdings" pitchFamily="2" charset="2"/>
                    </a:rPr>
                    <m:t>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𝛽</m:t>
                          </m:r>
                        </m:e>
                        <m:sub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C</m:t>
                  </m:r>
                  <m:nary>
                    <m:naryPr>
                      <m:chr m:val="∑"/>
                      <m:limLoc m:val="undOvr"/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/>
                        </m:rP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</m:sup>
                    <m:e>
                      <m:sSub>
                        <m:sSubPr>
                          <m:ctrlPr>
                            <a:rPr lang="fr-FR" sz="12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𝜀</m:t>
                          </m:r>
                        </m:e>
                        <m:sub>
                          <m:r>
                            <a:rPr lang="fr-FR" sz="12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)</m:t>
                      </m:r>
                    </m:e>
                  </m:nary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 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o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ù 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et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et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0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et avec 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a:rPr lang="fr-FR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 </m:t>
                  </m:r>
                  <m:r>
                    <a:rPr lang="fr-FR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𝑠𝑖</m:t>
                  </m:r>
                  <m:r>
                    <a:rPr lang="fr-FR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(</m:t>
                  </m:r>
                  <m:sSup>
                    <m:sSup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</m:t>
                      </m:r>
                    </m:e>
                    <m:sup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sup>
                  </m:sSup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,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b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  &gt; = 1 ;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a:rPr lang="fr-FR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 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sinon (c'est à dire dans la marge ou mal</a:t>
              </a:r>
              <a:r>
                <a:rPr lang="fr-FR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classé)</a:t>
              </a:r>
              <a:endParaRPr lang="fr-FR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70C36F1E-4340-A34E-8B20-A4406EE513C5}"/>
                </a:ext>
              </a:extLst>
            </xdr:cNvPr>
            <xdr:cNvSpPr txBox="1"/>
          </xdr:nvSpPr>
          <xdr:spPr>
            <a:xfrm>
              <a:off x="12133349" y="152399"/>
              <a:ext cx="8786023" cy="1071419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Min 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∑1_(𝑖=1)^2▒𝑊_𝑖^2 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remplacé  par Min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∑1_(𝑖=1)^2▒〖|𝑊_𝑖 〗|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∑1_(𝑖=1)^2▒〖〖|𝑊〗_𝑖 |〗  "+ C" ∑1_(𝑗=1)^8▒〖𝜀_𝑗  〗)"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Wingdings" pitchFamily="2" charset="2"/>
                </a:rPr>
                <a:t>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"(∑1_(𝑖=1)^2▒〖 𝛽_𝑖 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"+ C" ∑1_(𝑗=1)^8▒〖𝜀_𝑗  )〗."    où  " 𝛽_𝑖≥ 𝑊_𝑖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et   " 𝛽_𝑖≥ 〖−𝑊〗_𝑖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et " 𝛽_𝑖≥" 0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et avec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𝜀_𝑗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 𝑠𝑖 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(" 𝑊^𝑇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" 𝑋_𝑖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",b)  &gt; = 1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; "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𝜀_𝑗</a:t>
              </a: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 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sinon (c'est à dire dans la marge ou mal</a:t>
              </a:r>
              <a:r>
                <a:rPr lang="fr-FR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classé)</a:t>
              </a:r>
              <a:endParaRPr lang="fr-FR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386080</xdr:colOff>
      <xdr:row>8</xdr:row>
      <xdr:rowOff>10160</xdr:rowOff>
    </xdr:from>
    <xdr:ext cx="2481770" cy="3976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0F3D6479-27D1-D547-AB1D-71E2DB297E15}"/>
                </a:ext>
              </a:extLst>
            </xdr:cNvPr>
            <xdr:cNvSpPr txBox="1"/>
          </xdr:nvSpPr>
          <xdr:spPr>
            <a:xfrm>
              <a:off x="1016000" y="1574800"/>
              <a:ext cx="2481770" cy="397609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(</m:t>
                    </m:r>
                    <m:sSup>
                      <m:sSup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</m:e>
                      <m:sup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sup>
                    </m:sSup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  <m:sub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</m:t>
                    </m:r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  &gt; = 1− </m:t>
                    </m:r>
                    <m:sSub>
                      <m:sSubPr>
                        <m:ctrlPr>
                          <a:rPr lang="fr-FR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fr-FR" sz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m:rPr>
                        <m:nor/>
                      </m:rPr>
                      <a:rPr lang="fr-FR" sz="12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(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 + 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b</m:t>
                  </m:r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 </m:t>
                  </m:r>
                  <m:r>
                    <a:rPr lang="fr-FR" sz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sSub>
                    <m:sSubPr>
                      <m:ctrlPr>
                        <a:rPr lang="fr-FR" sz="12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fr-FR" sz="12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fr-FR" sz="12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&gt; = 1  </m:t>
                  </m:r>
                </m:oMath>
              </a14:m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0F3D6479-27D1-D547-AB1D-71E2DB297E15}"/>
                </a:ext>
              </a:extLst>
            </xdr:cNvPr>
            <xdr:cNvSpPr txBox="1"/>
          </xdr:nvSpPr>
          <xdr:spPr>
            <a:xfrm>
              <a:off x="1016000" y="1574800"/>
              <a:ext cx="2481770" cy="397609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(" 𝑊^𝑇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" 𝑋_𝑖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",b)  &gt; = 1− " 𝜀_𝑖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r-FR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(" 𝑤_1∗ 𝑥_𝑖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𝑤_2∗ 𝑦_𝑖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+ b) "+ 𝜀_𝑖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FR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"&gt; = 1  </a:t>
              </a:r>
              <a:r>
                <a:rPr lang="fr-FR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fr-FR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1</xdr:col>
      <xdr:colOff>173181</xdr:colOff>
      <xdr:row>54</xdr:row>
      <xdr:rowOff>92363</xdr:rowOff>
    </xdr:from>
    <xdr:to>
      <xdr:col>10</xdr:col>
      <xdr:colOff>646546</xdr:colOff>
      <xdr:row>76</xdr:row>
      <xdr:rowOff>21935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A838CDE-E046-C441-8A89-9655E9FB4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912091</xdr:colOff>
      <xdr:row>54</xdr:row>
      <xdr:rowOff>46182</xdr:rowOff>
    </xdr:from>
    <xdr:to>
      <xdr:col>17</xdr:col>
      <xdr:colOff>427182</xdr:colOff>
      <xdr:row>75</xdr:row>
      <xdr:rowOff>172027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7E7BD37-D85C-0840-B208-6A72852E0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802118</xdr:colOff>
      <xdr:row>32</xdr:row>
      <xdr:rowOff>86591</xdr:rowOff>
    </xdr:from>
    <xdr:to>
      <xdr:col>18</xdr:col>
      <xdr:colOff>49182</xdr:colOff>
      <xdr:row>53</xdr:row>
      <xdr:rowOff>42407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8754E9-5940-C041-90CD-D57B7F2EA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32</xdr:row>
      <xdr:rowOff>139700</xdr:rowOff>
    </xdr:from>
    <xdr:to>
      <xdr:col>10</xdr:col>
      <xdr:colOff>743415</xdr:colOff>
      <xdr:row>53</xdr:row>
      <xdr:rowOff>92363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212B7F-8C06-3642-9A51-47E9EBA87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0.62513</cdr:x>
      <cdr:y>0</cdr:y>
    </cdr:from>
    <cdr:to>
      <cdr:x>0.69112</cdr:x>
      <cdr:y>0.04297</cdr:y>
    </cdr:to>
    <cdr:sp macro="" textlink="">
      <cdr:nvSpPr>
        <cdr:cNvPr id="2" name="Flèche vers la droite 1">
          <a:extLst xmlns:a="http://schemas.openxmlformats.org/drawingml/2006/main">
            <a:ext uri="{FF2B5EF4-FFF2-40B4-BE49-F238E27FC236}">
              <a16:creationId xmlns:a16="http://schemas.microsoft.com/office/drawing/2014/main" id="{6BBF7518-4C08-AE3B-68C0-297484F15B8F}"/>
            </a:ext>
          </a:extLst>
        </cdr:cNvPr>
        <cdr:cNvSpPr/>
      </cdr:nvSpPr>
      <cdr:spPr>
        <a:xfrm xmlns:a="http://schemas.openxmlformats.org/drawingml/2006/main" rot="2690953">
          <a:off x="5293359" y="0"/>
          <a:ext cx="558769" cy="177832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0.71153</cdr:x>
      <cdr:y>0.07119</cdr:y>
    </cdr:from>
    <cdr:to>
      <cdr:x>0.78352</cdr:x>
      <cdr:y>0.13257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CFBE7500-20A8-F0F3-3CB0-16612BA98382}"/>
            </a:ext>
          </a:extLst>
        </cdr:cNvPr>
        <cdr:cNvSpPr txBox="1"/>
      </cdr:nvSpPr>
      <cdr:spPr>
        <a:xfrm xmlns:a="http://schemas.openxmlformats.org/drawingml/2006/main">
          <a:off x="6024880" y="294640"/>
          <a:ext cx="609609" cy="254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>
              <a:solidFill>
                <a:srgbClr val="FFC000"/>
              </a:solidFill>
            </a:rPr>
            <a:t>Outlier</a:t>
          </a:r>
        </a:p>
        <a:p xmlns:a="http://schemas.openxmlformats.org/drawingml/2006/main">
          <a:r>
            <a:rPr lang="fr-FR" sz="1100">
              <a:solidFill>
                <a:srgbClr val="FFC000"/>
              </a:solidFill>
            </a:rPr>
            <a:t>class</a:t>
          </a:r>
          <a:r>
            <a:rPr lang="fr-FR" sz="1100" baseline="0">
              <a:solidFill>
                <a:srgbClr val="FFC000"/>
              </a:solidFill>
            </a:rPr>
            <a:t>e -1</a:t>
          </a:r>
          <a:endParaRPr lang="fr-FR" sz="1100">
            <a:solidFill>
              <a:srgbClr val="FFC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1FF8-377C-774A-960F-EF836496A405}">
  <dimension ref="A2:H20"/>
  <sheetViews>
    <sheetView tabSelected="1" zoomScaleNormal="100" workbookViewId="0">
      <selection activeCell="E20" sqref="E20"/>
    </sheetView>
  </sheetViews>
  <sheetFormatPr baseColWidth="10" defaultRowHeight="16"/>
  <sheetData>
    <row r="2" spans="1:8">
      <c r="B2" t="s">
        <v>101</v>
      </c>
    </row>
    <row r="3" spans="1:8" ht="17" thickBot="1"/>
    <row r="4" spans="1:8" ht="19">
      <c r="B4" s="82" t="s">
        <v>35</v>
      </c>
      <c r="C4" s="83"/>
      <c r="E4" s="84" t="s">
        <v>15</v>
      </c>
      <c r="F4" s="85"/>
      <c r="H4" s="9" t="s">
        <v>36</v>
      </c>
    </row>
    <row r="5" spans="1:8">
      <c r="A5" s="3"/>
      <c r="B5" s="11" t="s">
        <v>13</v>
      </c>
      <c r="C5" s="7">
        <v>3</v>
      </c>
      <c r="E5" s="11" t="s">
        <v>37</v>
      </c>
      <c r="F5" s="7">
        <v>-20</v>
      </c>
      <c r="H5" s="15">
        <v>-1</v>
      </c>
    </row>
    <row r="6" spans="1:8">
      <c r="A6" s="3"/>
      <c r="B6" s="11" t="s">
        <v>14</v>
      </c>
      <c r="C6" s="7">
        <v>-7</v>
      </c>
      <c r="E6" s="11" t="s">
        <v>38</v>
      </c>
      <c r="F6" s="7">
        <v>15</v>
      </c>
      <c r="H6" s="15">
        <v>-1</v>
      </c>
    </row>
    <row r="7" spans="1:8">
      <c r="A7" s="3"/>
      <c r="B7" s="11" t="s">
        <v>17</v>
      </c>
      <c r="C7" s="7">
        <v>0</v>
      </c>
      <c r="E7" s="11" t="s">
        <v>39</v>
      </c>
      <c r="F7" s="7">
        <v>19</v>
      </c>
      <c r="H7" s="15">
        <v>-1</v>
      </c>
    </row>
    <row r="8" spans="1:8">
      <c r="A8" s="3"/>
      <c r="B8" s="11" t="s">
        <v>53</v>
      </c>
      <c r="C8" s="7">
        <v>4</v>
      </c>
      <c r="E8" s="11" t="s">
        <v>40</v>
      </c>
      <c r="F8" s="7">
        <v>-2</v>
      </c>
      <c r="H8" s="15">
        <v>-1</v>
      </c>
    </row>
    <row r="9" spans="1:8">
      <c r="A9" s="3"/>
      <c r="B9" s="11" t="s">
        <v>54</v>
      </c>
      <c r="C9" s="7">
        <v>3</v>
      </c>
      <c r="E9" s="11" t="s">
        <v>41</v>
      </c>
      <c r="F9" s="7">
        <v>12</v>
      </c>
      <c r="H9" s="15">
        <v>-1</v>
      </c>
    </row>
    <row r="10" spans="1:8">
      <c r="A10" s="3"/>
      <c r="B10" s="11" t="s">
        <v>55</v>
      </c>
      <c r="C10" s="7">
        <v>4.8</v>
      </c>
      <c r="E10" s="11" t="s">
        <v>42</v>
      </c>
      <c r="F10" s="7">
        <v>3</v>
      </c>
      <c r="H10" s="15">
        <v>-1</v>
      </c>
    </row>
    <row r="11" spans="1:8">
      <c r="A11" s="3"/>
      <c r="B11" s="11" t="s">
        <v>56</v>
      </c>
      <c r="C11" s="7">
        <v>1</v>
      </c>
      <c r="E11" s="11" t="s">
        <v>43</v>
      </c>
      <c r="F11" s="7">
        <v>0</v>
      </c>
      <c r="H11" s="15">
        <v>-1</v>
      </c>
    </row>
    <row r="12" spans="1:8">
      <c r="A12" s="3"/>
      <c r="B12" s="11" t="s">
        <v>57</v>
      </c>
      <c r="C12" s="7">
        <v>5</v>
      </c>
      <c r="E12" s="11" t="s">
        <v>44</v>
      </c>
      <c r="F12" s="7">
        <v>-20</v>
      </c>
      <c r="H12" s="15">
        <v>-1</v>
      </c>
    </row>
    <row r="13" spans="1:8">
      <c r="A13" s="3"/>
      <c r="B13" s="14" t="s">
        <v>58</v>
      </c>
      <c r="C13" s="8">
        <v>15</v>
      </c>
      <c r="E13" s="14" t="s">
        <v>45</v>
      </c>
      <c r="F13" s="8">
        <v>2</v>
      </c>
      <c r="H13" s="16">
        <v>1</v>
      </c>
    </row>
    <row r="14" spans="1:8">
      <c r="A14" s="3"/>
      <c r="B14" s="14" t="s">
        <v>59</v>
      </c>
      <c r="C14" s="8">
        <v>6</v>
      </c>
      <c r="E14" s="14" t="s">
        <v>46</v>
      </c>
      <c r="F14" s="8">
        <v>7</v>
      </c>
      <c r="H14" s="16">
        <v>1</v>
      </c>
    </row>
    <row r="15" spans="1:8">
      <c r="A15" s="3"/>
      <c r="B15" s="14" t="s">
        <v>60</v>
      </c>
      <c r="C15" s="8">
        <v>8</v>
      </c>
      <c r="E15" s="14" t="s">
        <v>47</v>
      </c>
      <c r="F15" s="8">
        <v>-100</v>
      </c>
      <c r="H15" s="16">
        <v>1</v>
      </c>
    </row>
    <row r="16" spans="1:8">
      <c r="A16" s="3"/>
      <c r="B16" s="14" t="s">
        <v>61</v>
      </c>
      <c r="C16" s="8">
        <v>6</v>
      </c>
      <c r="E16" s="14" t="s">
        <v>48</v>
      </c>
      <c r="F16" s="8">
        <v>-15</v>
      </c>
      <c r="H16" s="16">
        <v>1</v>
      </c>
    </row>
    <row r="17" spans="1:8">
      <c r="A17" s="3"/>
      <c r="B17" s="14" t="s">
        <v>62</v>
      </c>
      <c r="C17" s="8">
        <v>5.2</v>
      </c>
      <c r="E17" s="14" t="s">
        <v>49</v>
      </c>
      <c r="F17" s="8">
        <v>15</v>
      </c>
      <c r="H17" s="16">
        <v>1</v>
      </c>
    </row>
    <row r="18" spans="1:8">
      <c r="A18" s="3"/>
      <c r="B18" s="14" t="s">
        <v>63</v>
      </c>
      <c r="C18" s="8">
        <v>9</v>
      </c>
      <c r="E18" s="14" t="s">
        <v>50</v>
      </c>
      <c r="F18" s="8">
        <v>0</v>
      </c>
      <c r="H18" s="16">
        <v>1</v>
      </c>
    </row>
    <row r="19" spans="1:8">
      <c r="A19" s="3"/>
      <c r="B19" s="14" t="s">
        <v>64</v>
      </c>
      <c r="C19" s="8">
        <v>9</v>
      </c>
      <c r="E19" s="14" t="s">
        <v>51</v>
      </c>
      <c r="F19" s="8">
        <v>6</v>
      </c>
      <c r="H19" s="16">
        <v>1</v>
      </c>
    </row>
    <row r="20" spans="1:8" ht="17" thickBot="1">
      <c r="A20" s="3"/>
      <c r="B20" s="80" t="s">
        <v>65</v>
      </c>
      <c r="C20" s="18">
        <v>29</v>
      </c>
      <c r="E20" s="80" t="s">
        <v>52</v>
      </c>
      <c r="F20" s="18">
        <v>18</v>
      </c>
      <c r="H20" s="17">
        <v>1</v>
      </c>
    </row>
  </sheetData>
  <mergeCells count="2">
    <mergeCell ref="B4:C4"/>
    <mergeCell ref="E4:F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2228-E2B7-EF46-9EEA-F8307930AEDD}">
  <dimension ref="A3:T33"/>
  <sheetViews>
    <sheetView topLeftCell="B2" zoomScale="130" zoomScaleNormal="130" workbookViewId="0">
      <selection activeCell="N9" sqref="N9"/>
    </sheetView>
  </sheetViews>
  <sheetFormatPr baseColWidth="10" defaultRowHeight="16"/>
  <cols>
    <col min="1" max="1" width="3.6640625" customWidth="1"/>
    <col min="2" max="2" width="4.1640625" bestFit="1" customWidth="1"/>
    <col min="3" max="3" width="3.83203125" bestFit="1" customWidth="1"/>
    <col min="4" max="4" width="4" bestFit="1" customWidth="1"/>
    <col min="5" max="5" width="4.6640625" customWidth="1"/>
    <col min="6" max="6" width="6.1640625" bestFit="1" customWidth="1"/>
    <col min="7" max="7" width="7" customWidth="1"/>
    <col min="8" max="8" width="13.1640625" bestFit="1" customWidth="1"/>
    <col min="9" max="10" width="12" customWidth="1"/>
    <col min="11" max="11" width="32.5" customWidth="1"/>
    <col min="12" max="12" width="17.1640625" bestFit="1" customWidth="1"/>
    <col min="19" max="19" width="4" bestFit="1" customWidth="1"/>
    <col min="20" max="20" width="2.1640625" bestFit="1" customWidth="1"/>
    <col min="21" max="23" width="0.83203125" customWidth="1"/>
    <col min="24" max="24" width="3.1640625" customWidth="1"/>
  </cols>
  <sheetData>
    <row r="3" spans="1:20">
      <c r="H3" t="s">
        <v>5</v>
      </c>
      <c r="I3">
        <v>2.8894472361808843</v>
      </c>
    </row>
    <row r="4" spans="1:20">
      <c r="H4" t="s">
        <v>6</v>
      </c>
      <c r="I4">
        <v>7.0351758793969293E-2</v>
      </c>
    </row>
    <row r="5" spans="1:20" ht="42" customHeight="1">
      <c r="H5" t="s">
        <v>2</v>
      </c>
      <c r="I5" s="52">
        <v>-15.080402010050143</v>
      </c>
      <c r="J5" s="51"/>
    </row>
    <row r="6" spans="1:20">
      <c r="I6" s="87" t="s">
        <v>110</v>
      </c>
      <c r="J6" s="87"/>
    </row>
    <row r="7" spans="1:20" ht="16" customHeight="1">
      <c r="B7" s="86" t="s">
        <v>35</v>
      </c>
      <c r="C7" s="86"/>
      <c r="D7" s="86" t="s">
        <v>15</v>
      </c>
      <c r="E7" s="86"/>
      <c r="F7" s="46" t="s">
        <v>36</v>
      </c>
      <c r="H7" s="5" t="s">
        <v>109</v>
      </c>
      <c r="I7" s="5" t="s">
        <v>102</v>
      </c>
      <c r="J7" s="5" t="s">
        <v>103</v>
      </c>
    </row>
    <row r="8" spans="1:20">
      <c r="A8" s="3" t="s">
        <v>66</v>
      </c>
      <c r="B8" s="7" t="s">
        <v>13</v>
      </c>
      <c r="C8" s="7">
        <f>'Q1'!C5</f>
        <v>3</v>
      </c>
      <c r="D8" s="7" t="s">
        <v>37</v>
      </c>
      <c r="E8" s="7">
        <f>'Q1'!F5</f>
        <v>-20</v>
      </c>
      <c r="F8" s="7">
        <v>-1</v>
      </c>
      <c r="H8" s="42">
        <f>-(C8*$I$3+$I$5)/$I$4</f>
        <v>91.14285714285721</v>
      </c>
      <c r="I8" s="42">
        <f>(1-($I$5+$I$3*C8))/$I$4</f>
        <v>105.35714285714303</v>
      </c>
      <c r="J8" s="42">
        <f>(-1-($I$5+$I$3*C8))/$I$4</f>
        <v>76.928571428571374</v>
      </c>
    </row>
    <row r="9" spans="1:20">
      <c r="A9" s="3" t="s">
        <v>67</v>
      </c>
      <c r="B9" s="7" t="s">
        <v>14</v>
      </c>
      <c r="C9" s="7">
        <f>'Q1'!C6</f>
        <v>-7</v>
      </c>
      <c r="D9" s="7" t="s">
        <v>38</v>
      </c>
      <c r="E9" s="7">
        <f>'Q1'!F6</f>
        <v>15</v>
      </c>
      <c r="F9" s="7">
        <v>-1</v>
      </c>
      <c r="H9" s="42">
        <f t="shared" ref="H9:H23" si="0">-(C9*$I$3+$I$5)/$I$4</f>
        <v>501.85714285714329</v>
      </c>
      <c r="I9" s="42">
        <f t="shared" ref="I9:I23" si="1">(1-($I$5+$I$3*C9))/$I$4</f>
        <v>516.07142857142912</v>
      </c>
      <c r="J9" s="42">
        <f t="shared" ref="J9:J23" si="2">(-1-($I$5+$I$3*C9))/$I$4</f>
        <v>487.64285714285745</v>
      </c>
      <c r="L9" s="23" t="s">
        <v>106</v>
      </c>
      <c r="M9" s="20">
        <f>SUMPRODUCT(M10:Q10,M12:Q12)</f>
        <v>2.9597989949748538</v>
      </c>
    </row>
    <row r="10" spans="1:20">
      <c r="A10" s="3" t="s">
        <v>68</v>
      </c>
      <c r="B10" s="7" t="s">
        <v>17</v>
      </c>
      <c r="C10" s="7">
        <f>'Q1'!C7</f>
        <v>0</v>
      </c>
      <c r="D10" s="7" t="s">
        <v>39</v>
      </c>
      <c r="E10" s="7">
        <f>'Q1'!F7</f>
        <v>19</v>
      </c>
      <c r="F10" s="7">
        <v>-1</v>
      </c>
      <c r="H10" s="42">
        <f t="shared" si="0"/>
        <v>214.357142857143</v>
      </c>
      <c r="I10" s="42">
        <f t="shared" si="1"/>
        <v>228.57142857142884</v>
      </c>
      <c r="J10" s="42">
        <f t="shared" si="2"/>
        <v>200.1428571428572</v>
      </c>
      <c r="L10" s="24" t="s">
        <v>34</v>
      </c>
      <c r="M10" s="25">
        <v>0</v>
      </c>
      <c r="N10" s="25">
        <v>0</v>
      </c>
      <c r="O10" s="25">
        <v>0</v>
      </c>
      <c r="P10" s="25">
        <v>1</v>
      </c>
      <c r="Q10" s="25">
        <v>1</v>
      </c>
      <c r="R10" s="2"/>
      <c r="S10" s="2"/>
    </row>
    <row r="11" spans="1:20">
      <c r="A11" s="3" t="s">
        <v>69</v>
      </c>
      <c r="B11" s="7" t="s">
        <v>53</v>
      </c>
      <c r="C11" s="7">
        <f>'Q1'!C8</f>
        <v>4</v>
      </c>
      <c r="D11" s="7" t="s">
        <v>40</v>
      </c>
      <c r="E11" s="7">
        <f>'Q1'!F8</f>
        <v>-2</v>
      </c>
      <c r="F11" s="7">
        <v>-1</v>
      </c>
      <c r="H11" s="42">
        <f t="shared" si="0"/>
        <v>50.071428571428584</v>
      </c>
      <c r="I11" s="42">
        <f t="shared" si="1"/>
        <v>64.285714285714405</v>
      </c>
      <c r="J11" s="42">
        <f t="shared" si="2"/>
        <v>35.857142857142755</v>
      </c>
      <c r="L11" s="45" t="s">
        <v>1</v>
      </c>
      <c r="M11" s="45" t="s">
        <v>5</v>
      </c>
      <c r="N11" s="45" t="s">
        <v>6</v>
      </c>
      <c r="O11" s="45" t="s">
        <v>2</v>
      </c>
      <c r="P11" s="45" t="s">
        <v>7</v>
      </c>
      <c r="Q11" s="45" t="s">
        <v>8</v>
      </c>
      <c r="R11" s="3"/>
      <c r="S11" s="2"/>
    </row>
    <row r="12" spans="1:20">
      <c r="A12" s="3" t="s">
        <v>70</v>
      </c>
      <c r="B12" s="7" t="s">
        <v>54</v>
      </c>
      <c r="C12" s="7">
        <f>'Q1'!C9</f>
        <v>3</v>
      </c>
      <c r="D12" s="7" t="s">
        <v>41</v>
      </c>
      <c r="E12" s="7">
        <f>'Q1'!F9</f>
        <v>12</v>
      </c>
      <c r="F12" s="7">
        <v>-1</v>
      </c>
      <c r="H12" s="42">
        <f t="shared" si="0"/>
        <v>91.14285714285721</v>
      </c>
      <c r="I12" s="42">
        <f t="shared" si="1"/>
        <v>105.35714285714303</v>
      </c>
      <c r="J12" s="42">
        <f t="shared" si="2"/>
        <v>76.928571428571374</v>
      </c>
      <c r="K12">
        <f>2/SQRT((SUMSQ(M12:N12)))</f>
        <v>0.69196883811281473</v>
      </c>
      <c r="L12" s="4" t="s">
        <v>16</v>
      </c>
      <c r="M12" s="4">
        <v>2.8894472361808843</v>
      </c>
      <c r="N12" s="4">
        <v>7.0351758793969293E-2</v>
      </c>
      <c r="O12" s="4">
        <v>-15.080402010050143</v>
      </c>
      <c r="P12" s="4">
        <v>2.8894472361808843</v>
      </c>
      <c r="Q12" s="4">
        <v>7.0351758793969307E-2</v>
      </c>
      <c r="R12" s="3"/>
      <c r="S12" s="2"/>
    </row>
    <row r="13" spans="1:20">
      <c r="A13" s="3" t="s">
        <v>71</v>
      </c>
      <c r="B13" s="7" t="s">
        <v>55</v>
      </c>
      <c r="C13" s="7">
        <f>'Q1'!C10</f>
        <v>4.8</v>
      </c>
      <c r="D13" s="7" t="s">
        <v>42</v>
      </c>
      <c r="E13" s="7">
        <f>'Q1'!F10</f>
        <v>3</v>
      </c>
      <c r="F13" s="7">
        <v>-1</v>
      </c>
      <c r="H13" s="42">
        <f t="shared" si="0"/>
        <v>17.214285714285698</v>
      </c>
      <c r="I13" s="42">
        <f t="shared" si="1"/>
        <v>31.428571428571523</v>
      </c>
      <c r="J13" s="42">
        <f t="shared" si="2"/>
        <v>2.9999999999998694</v>
      </c>
      <c r="L13" s="2"/>
      <c r="M13" s="2"/>
      <c r="N13" s="2"/>
      <c r="O13" s="2"/>
      <c r="P13" s="2"/>
      <c r="Q13" s="2"/>
      <c r="R13" s="2"/>
      <c r="S13" s="2"/>
    </row>
    <row r="14" spans="1:20">
      <c r="A14" s="3" t="s">
        <v>72</v>
      </c>
      <c r="B14" s="7" t="s">
        <v>56</v>
      </c>
      <c r="C14" s="7">
        <f>'Q1'!C11</f>
        <v>1</v>
      </c>
      <c r="D14" s="7" t="s">
        <v>43</v>
      </c>
      <c r="E14" s="7">
        <f>'Q1'!F11</f>
        <v>0</v>
      </c>
      <c r="F14" s="7">
        <v>-1</v>
      </c>
      <c r="H14" s="42">
        <f t="shared" si="0"/>
        <v>173.28571428571439</v>
      </c>
      <c r="I14" s="42">
        <f t="shared" si="1"/>
        <v>187.50000000000023</v>
      </c>
      <c r="J14" s="42">
        <f t="shared" si="2"/>
        <v>159.07142857142856</v>
      </c>
      <c r="L14" s="28" t="s">
        <v>9</v>
      </c>
      <c r="M14" s="28">
        <v>-1</v>
      </c>
      <c r="N14" s="5">
        <v>0</v>
      </c>
      <c r="O14" s="5">
        <v>0</v>
      </c>
      <c r="P14" s="28">
        <v>1</v>
      </c>
      <c r="Q14" s="5">
        <v>0</v>
      </c>
      <c r="R14" s="44">
        <f>SUMPRODUCT($M$12:$Q$12,M14:Q14)</f>
        <v>0</v>
      </c>
      <c r="S14" s="43" t="s">
        <v>0</v>
      </c>
      <c r="T14" s="5">
        <v>0</v>
      </c>
    </row>
    <row r="15" spans="1:20">
      <c r="A15" s="3" t="s">
        <v>73</v>
      </c>
      <c r="B15" s="7" t="s">
        <v>57</v>
      </c>
      <c r="C15" s="7">
        <f>'Q1'!C12</f>
        <v>5</v>
      </c>
      <c r="D15" s="7" t="s">
        <v>44</v>
      </c>
      <c r="E15" s="7">
        <f>'Q1'!F12</f>
        <v>-20</v>
      </c>
      <c r="F15" s="7">
        <v>-1</v>
      </c>
      <c r="H15" s="42">
        <f t="shared" si="0"/>
        <v>8.9999999999999609</v>
      </c>
      <c r="I15" s="42">
        <f t="shared" si="1"/>
        <v>23.21428571428579</v>
      </c>
      <c r="J15" s="42">
        <f t="shared" si="2"/>
        <v>-5.2142857142858645</v>
      </c>
      <c r="L15" s="28" t="s">
        <v>10</v>
      </c>
      <c r="M15" s="28">
        <v>1</v>
      </c>
      <c r="N15" s="5">
        <v>0</v>
      </c>
      <c r="O15" s="5">
        <v>0</v>
      </c>
      <c r="P15" s="28">
        <v>1</v>
      </c>
      <c r="Q15" s="5">
        <v>0</v>
      </c>
      <c r="R15" s="44">
        <f>SUMPRODUCT($M$12:$Q$12,M15:Q15)</f>
        <v>5.7788944723617686</v>
      </c>
      <c r="S15" s="43" t="s">
        <v>3</v>
      </c>
      <c r="T15" s="5">
        <v>0</v>
      </c>
    </row>
    <row r="16" spans="1:20">
      <c r="A16" s="3" t="s">
        <v>74</v>
      </c>
      <c r="B16" s="8" t="s">
        <v>58</v>
      </c>
      <c r="C16" s="8">
        <f>'Q1'!C13</f>
        <v>15</v>
      </c>
      <c r="D16" s="8" t="s">
        <v>45</v>
      </c>
      <c r="E16" s="8">
        <f>'Q1'!F13</f>
        <v>2</v>
      </c>
      <c r="F16" s="8">
        <v>1</v>
      </c>
      <c r="H16" s="42">
        <f t="shared" si="0"/>
        <v>-401.71428571428612</v>
      </c>
      <c r="I16" s="42">
        <f t="shared" si="1"/>
        <v>-387.50000000000028</v>
      </c>
      <c r="J16" s="42">
        <f t="shared" si="2"/>
        <v>-415.9285714285719</v>
      </c>
      <c r="L16" s="28" t="s">
        <v>11</v>
      </c>
      <c r="M16" s="5">
        <v>0</v>
      </c>
      <c r="N16" s="28">
        <v>-1</v>
      </c>
      <c r="O16" s="5">
        <v>0</v>
      </c>
      <c r="P16" s="5">
        <v>0</v>
      </c>
      <c r="Q16" s="28">
        <v>1</v>
      </c>
      <c r="R16" s="44">
        <f>SUMPRODUCT($M$12:$Q$12,M16:Q16)</f>
        <v>1.3877787807814457E-17</v>
      </c>
      <c r="S16" s="43" t="s">
        <v>3</v>
      </c>
      <c r="T16" s="5">
        <v>0</v>
      </c>
    </row>
    <row r="17" spans="1:20">
      <c r="A17" s="3" t="s">
        <v>75</v>
      </c>
      <c r="B17" s="8" t="s">
        <v>59</v>
      </c>
      <c r="C17" s="8">
        <f>'Q1'!C14</f>
        <v>6</v>
      </c>
      <c r="D17" s="8" t="s">
        <v>46</v>
      </c>
      <c r="E17" s="8">
        <f>'Q1'!F14</f>
        <v>7</v>
      </c>
      <c r="F17" s="8">
        <v>1</v>
      </c>
      <c r="H17" s="42">
        <f t="shared" si="0"/>
        <v>-32.071428571428612</v>
      </c>
      <c r="I17" s="42">
        <f t="shared" si="1"/>
        <v>-17.857142857142783</v>
      </c>
      <c r="J17" s="42">
        <f t="shared" si="2"/>
        <v>-46.285714285714434</v>
      </c>
      <c r="L17" s="28" t="s">
        <v>12</v>
      </c>
      <c r="M17" s="5">
        <v>0</v>
      </c>
      <c r="N17" s="28">
        <v>1</v>
      </c>
      <c r="O17" s="5">
        <v>0</v>
      </c>
      <c r="P17" s="5">
        <v>0</v>
      </c>
      <c r="Q17" s="28">
        <v>1</v>
      </c>
      <c r="R17" s="44">
        <f>SUMPRODUCT($M$12:$Q$12,M17:Q17)</f>
        <v>0.14070351758793859</v>
      </c>
      <c r="S17" s="43" t="s">
        <v>3</v>
      </c>
      <c r="T17" s="5">
        <v>0</v>
      </c>
    </row>
    <row r="18" spans="1:20">
      <c r="A18" s="3" t="s">
        <v>76</v>
      </c>
      <c r="B18" s="8" t="s">
        <v>60</v>
      </c>
      <c r="C18" s="8">
        <f>'Q1'!C15</f>
        <v>8</v>
      </c>
      <c r="D18" s="8" t="s">
        <v>47</v>
      </c>
      <c r="E18" s="8">
        <f>'Q1'!F15</f>
        <v>-100</v>
      </c>
      <c r="F18" s="8">
        <v>1</v>
      </c>
      <c r="H18" s="42">
        <f t="shared" si="0"/>
        <v>-114.21428571428585</v>
      </c>
      <c r="I18" s="42">
        <f t="shared" si="1"/>
        <v>-100.00000000000003</v>
      </c>
      <c r="J18" s="42">
        <f t="shared" si="2"/>
        <v>-128.42857142857167</v>
      </c>
      <c r="L18" s="37" t="s">
        <v>66</v>
      </c>
      <c r="M18" s="37">
        <f t="shared" ref="M18:M33" si="3">C8*$F8</f>
        <v>-3</v>
      </c>
      <c r="N18" s="37">
        <f t="shared" ref="N18:N33" si="4">E8*$F8</f>
        <v>20</v>
      </c>
      <c r="O18" s="37">
        <f t="shared" ref="O18:O33" si="5">$F8</f>
        <v>-1</v>
      </c>
      <c r="P18" s="5">
        <v>0</v>
      </c>
      <c r="Q18" s="5">
        <v>0</v>
      </c>
      <c r="R18" s="44">
        <f>SUMPRODUCT($M$12:$Q$12,M18:Q18)</f>
        <v>7.8190954773868775</v>
      </c>
      <c r="S18" s="43" t="s">
        <v>4</v>
      </c>
      <c r="T18" s="5">
        <v>1</v>
      </c>
    </row>
    <row r="19" spans="1:20">
      <c r="A19" s="3" t="s">
        <v>77</v>
      </c>
      <c r="B19" s="8" t="s">
        <v>61</v>
      </c>
      <c r="C19" s="8">
        <f>'Q1'!C16</f>
        <v>6</v>
      </c>
      <c r="D19" s="8" t="s">
        <v>48</v>
      </c>
      <c r="E19" s="8">
        <f>'Q1'!F16</f>
        <v>-15</v>
      </c>
      <c r="F19" s="8">
        <v>1</v>
      </c>
      <c r="H19" s="42">
        <f t="shared" si="0"/>
        <v>-32.071428571428612</v>
      </c>
      <c r="I19" s="42">
        <f t="shared" si="1"/>
        <v>-17.857142857142783</v>
      </c>
      <c r="J19" s="42">
        <f t="shared" si="2"/>
        <v>-46.285714285714434</v>
      </c>
      <c r="L19" s="39" t="s">
        <v>67</v>
      </c>
      <c r="M19" s="39">
        <f t="shared" si="3"/>
        <v>7</v>
      </c>
      <c r="N19" s="39">
        <f t="shared" si="4"/>
        <v>-15</v>
      </c>
      <c r="O19" s="39">
        <f t="shared" si="5"/>
        <v>-1</v>
      </c>
      <c r="P19" s="5">
        <v>0</v>
      </c>
      <c r="Q19" s="5">
        <v>0</v>
      </c>
      <c r="R19" s="44">
        <f t="shared" ref="R19:R33" si="6">SUMPRODUCT($M$12:$Q$12,M19:Q19)</f>
        <v>34.251256281406796</v>
      </c>
      <c r="S19" s="43" t="s">
        <v>4</v>
      </c>
      <c r="T19" s="5">
        <v>1</v>
      </c>
    </row>
    <row r="20" spans="1:20">
      <c r="A20" s="3" t="s">
        <v>78</v>
      </c>
      <c r="B20" s="8" t="s">
        <v>62</v>
      </c>
      <c r="C20" s="8">
        <f>'Q1'!C17</f>
        <v>5.2</v>
      </c>
      <c r="D20" s="8" t="s">
        <v>49</v>
      </c>
      <c r="E20" s="8">
        <f>'Q1'!F17</f>
        <v>15</v>
      </c>
      <c r="F20" s="8">
        <v>1</v>
      </c>
      <c r="H20" s="42">
        <f t="shared" si="0"/>
        <v>0.78571428571425272</v>
      </c>
      <c r="I20" s="42">
        <f t="shared" si="1"/>
        <v>15.00000000000008</v>
      </c>
      <c r="J20" s="42">
        <f t="shared" si="2"/>
        <v>-13.428571428571574</v>
      </c>
      <c r="L20" s="39" t="s">
        <v>68</v>
      </c>
      <c r="M20" s="39">
        <f t="shared" si="3"/>
        <v>0</v>
      </c>
      <c r="N20" s="39">
        <f t="shared" si="4"/>
        <v>-19</v>
      </c>
      <c r="O20" s="39">
        <f t="shared" si="5"/>
        <v>-1</v>
      </c>
      <c r="P20" s="5">
        <v>0</v>
      </c>
      <c r="Q20" s="5">
        <v>0</v>
      </c>
      <c r="R20" s="44">
        <f t="shared" si="6"/>
        <v>13.743718592964727</v>
      </c>
      <c r="S20" s="43" t="s">
        <v>4</v>
      </c>
      <c r="T20" s="5">
        <v>1</v>
      </c>
    </row>
    <row r="21" spans="1:20">
      <c r="A21" s="3" t="s">
        <v>79</v>
      </c>
      <c r="B21" s="8" t="s">
        <v>63</v>
      </c>
      <c r="C21" s="8">
        <f>'Q1'!C18</f>
        <v>9</v>
      </c>
      <c r="D21" s="8" t="s">
        <v>50</v>
      </c>
      <c r="E21" s="8">
        <f>'Q1'!F18</f>
        <v>0</v>
      </c>
      <c r="F21" s="8">
        <v>1</v>
      </c>
      <c r="H21" s="42">
        <f t="shared" si="0"/>
        <v>-155.28571428571448</v>
      </c>
      <c r="I21" s="42">
        <f t="shared" si="1"/>
        <v>-141.07142857142864</v>
      </c>
      <c r="J21" s="42">
        <f t="shared" si="2"/>
        <v>-169.50000000000028</v>
      </c>
      <c r="L21" s="37" t="s">
        <v>69</v>
      </c>
      <c r="M21" s="37">
        <f t="shared" si="3"/>
        <v>-4</v>
      </c>
      <c r="N21" s="37">
        <f t="shared" si="4"/>
        <v>2</v>
      </c>
      <c r="O21" s="37">
        <f t="shared" si="5"/>
        <v>-1</v>
      </c>
      <c r="P21" s="5">
        <v>0</v>
      </c>
      <c r="Q21" s="5">
        <v>0</v>
      </c>
      <c r="R21" s="44">
        <f t="shared" si="6"/>
        <v>3.6633165829145451</v>
      </c>
      <c r="S21" s="43" t="s">
        <v>4</v>
      </c>
      <c r="T21" s="5">
        <v>1</v>
      </c>
    </row>
    <row r="22" spans="1:20">
      <c r="A22" s="3" t="s">
        <v>80</v>
      </c>
      <c r="B22" s="8" t="s">
        <v>64</v>
      </c>
      <c r="C22" s="8">
        <f>'Q1'!C19</f>
        <v>9</v>
      </c>
      <c r="D22" s="8" t="s">
        <v>51</v>
      </c>
      <c r="E22" s="8">
        <f>'Q1'!F19</f>
        <v>6</v>
      </c>
      <c r="F22" s="8">
        <v>1</v>
      </c>
      <c r="H22" s="42">
        <f t="shared" si="0"/>
        <v>-155.28571428571448</v>
      </c>
      <c r="I22" s="42">
        <f t="shared" si="1"/>
        <v>-141.07142857142864</v>
      </c>
      <c r="J22" s="42">
        <f t="shared" si="2"/>
        <v>-169.50000000000028</v>
      </c>
      <c r="L22" s="39" t="s">
        <v>70</v>
      </c>
      <c r="M22" s="39">
        <f t="shared" si="3"/>
        <v>-3</v>
      </c>
      <c r="N22" s="39">
        <f t="shared" si="4"/>
        <v>-12</v>
      </c>
      <c r="O22" s="39">
        <f t="shared" si="5"/>
        <v>-1</v>
      </c>
      <c r="P22" s="5">
        <v>0</v>
      </c>
      <c r="Q22" s="5">
        <v>0</v>
      </c>
      <c r="R22" s="44">
        <f t="shared" si="6"/>
        <v>5.5678391959798592</v>
      </c>
      <c r="S22" s="43" t="s">
        <v>4</v>
      </c>
      <c r="T22" s="5">
        <v>1</v>
      </c>
    </row>
    <row r="23" spans="1:20">
      <c r="A23" s="3" t="s">
        <v>81</v>
      </c>
      <c r="B23" s="8" t="s">
        <v>65</v>
      </c>
      <c r="C23" s="8">
        <f>'Q1'!C20</f>
        <v>29</v>
      </c>
      <c r="D23" s="8" t="s">
        <v>52</v>
      </c>
      <c r="E23" s="8">
        <f>'Q1'!F20</f>
        <v>18</v>
      </c>
      <c r="F23" s="8">
        <v>1</v>
      </c>
      <c r="H23" s="42">
        <f t="shared" si="0"/>
        <v>-976.71428571428646</v>
      </c>
      <c r="I23" s="42">
        <f t="shared" si="1"/>
        <v>-962.50000000000068</v>
      </c>
      <c r="J23" s="42">
        <f t="shared" si="2"/>
        <v>-990.92857142857235</v>
      </c>
      <c r="L23" s="39" t="s">
        <v>71</v>
      </c>
      <c r="M23" s="39">
        <f t="shared" si="3"/>
        <v>-4.8</v>
      </c>
      <c r="N23" s="39">
        <f t="shared" si="4"/>
        <v>-3</v>
      </c>
      <c r="O23" s="39">
        <f t="shared" si="5"/>
        <v>-1</v>
      </c>
      <c r="P23" s="5">
        <v>0</v>
      </c>
      <c r="Q23" s="5">
        <v>0</v>
      </c>
      <c r="R23" s="44">
        <f t="shared" si="6"/>
        <v>0.99999999999999112</v>
      </c>
      <c r="S23" s="43" t="s">
        <v>4</v>
      </c>
      <c r="T23" s="5">
        <v>1</v>
      </c>
    </row>
    <row r="24" spans="1:20">
      <c r="B24" s="13"/>
      <c r="L24" s="39" t="s">
        <v>72</v>
      </c>
      <c r="M24" s="39">
        <f t="shared" si="3"/>
        <v>-1</v>
      </c>
      <c r="N24" s="39">
        <f t="shared" si="4"/>
        <v>0</v>
      </c>
      <c r="O24" s="39">
        <f t="shared" si="5"/>
        <v>-1</v>
      </c>
      <c r="P24" s="5">
        <v>0</v>
      </c>
      <c r="Q24" s="5">
        <v>0</v>
      </c>
      <c r="R24" s="44">
        <f t="shared" si="6"/>
        <v>12.190954773869258</v>
      </c>
      <c r="S24" s="43" t="s">
        <v>4</v>
      </c>
      <c r="T24" s="5">
        <v>1</v>
      </c>
    </row>
    <row r="25" spans="1:20">
      <c r="L25" s="39" t="s">
        <v>73</v>
      </c>
      <c r="M25" s="39">
        <f t="shared" si="3"/>
        <v>-5</v>
      </c>
      <c r="N25" s="39">
        <f t="shared" si="4"/>
        <v>20</v>
      </c>
      <c r="O25" s="39">
        <f t="shared" si="5"/>
        <v>-1</v>
      </c>
      <c r="P25" s="5">
        <v>0</v>
      </c>
      <c r="Q25" s="5">
        <v>0</v>
      </c>
      <c r="R25" s="44">
        <f t="shared" si="6"/>
        <v>2.0402010050251072</v>
      </c>
      <c r="S25" s="43" t="s">
        <v>4</v>
      </c>
      <c r="T25" s="5">
        <v>1</v>
      </c>
    </row>
    <row r="26" spans="1:20">
      <c r="L26" s="37" t="s">
        <v>74</v>
      </c>
      <c r="M26" s="37">
        <f t="shared" si="3"/>
        <v>15</v>
      </c>
      <c r="N26" s="37">
        <f t="shared" si="4"/>
        <v>2</v>
      </c>
      <c r="O26" s="37">
        <f t="shared" si="5"/>
        <v>1</v>
      </c>
      <c r="P26" s="5">
        <v>0</v>
      </c>
      <c r="Q26" s="5">
        <v>0</v>
      </c>
      <c r="R26" s="44">
        <f t="shared" si="6"/>
        <v>28.402010050251057</v>
      </c>
      <c r="S26" s="43" t="s">
        <v>4</v>
      </c>
      <c r="T26" s="5">
        <v>1</v>
      </c>
    </row>
    <row r="27" spans="1:20">
      <c r="L27" s="39" t="s">
        <v>75</v>
      </c>
      <c r="M27" s="39">
        <f t="shared" si="3"/>
        <v>6</v>
      </c>
      <c r="N27" s="39">
        <f t="shared" si="4"/>
        <v>7</v>
      </c>
      <c r="O27" s="39">
        <f t="shared" si="5"/>
        <v>1</v>
      </c>
      <c r="P27" s="5">
        <v>0</v>
      </c>
      <c r="Q27" s="5">
        <v>0</v>
      </c>
      <c r="R27" s="44">
        <f t="shared" si="6"/>
        <v>2.7487437185929444</v>
      </c>
      <c r="S27" s="43" t="s">
        <v>4</v>
      </c>
      <c r="T27" s="5">
        <v>1</v>
      </c>
    </row>
    <row r="28" spans="1:20">
      <c r="L28" s="37" t="s">
        <v>76</v>
      </c>
      <c r="M28" s="37">
        <f t="shared" si="3"/>
        <v>8</v>
      </c>
      <c r="N28" s="37">
        <f t="shared" si="4"/>
        <v>-100</v>
      </c>
      <c r="O28" s="37">
        <f t="shared" si="5"/>
        <v>1</v>
      </c>
      <c r="P28" s="5">
        <v>0</v>
      </c>
      <c r="Q28" s="5">
        <v>0</v>
      </c>
      <c r="R28" s="44">
        <f t="shared" si="6"/>
        <v>1</v>
      </c>
      <c r="S28" s="43" t="s">
        <v>4</v>
      </c>
      <c r="T28" s="5">
        <v>1</v>
      </c>
    </row>
    <row r="29" spans="1:20">
      <c r="L29" s="37" t="s">
        <v>77</v>
      </c>
      <c r="M29" s="37">
        <f t="shared" si="3"/>
        <v>6</v>
      </c>
      <c r="N29" s="37">
        <f t="shared" si="4"/>
        <v>-15</v>
      </c>
      <c r="O29" s="37">
        <f t="shared" si="5"/>
        <v>1</v>
      </c>
      <c r="P29" s="5">
        <v>0</v>
      </c>
      <c r="Q29" s="5">
        <v>0</v>
      </c>
      <c r="R29" s="44">
        <f t="shared" si="6"/>
        <v>1.201005025125621</v>
      </c>
      <c r="S29" s="43" t="s">
        <v>4</v>
      </c>
      <c r="T29" s="5">
        <v>1</v>
      </c>
    </row>
    <row r="30" spans="1:20">
      <c r="L30" s="37" t="s">
        <v>78</v>
      </c>
      <c r="M30" s="37">
        <f t="shared" si="3"/>
        <v>5.2</v>
      </c>
      <c r="N30" s="37">
        <f t="shared" si="4"/>
        <v>15</v>
      </c>
      <c r="O30" s="37">
        <f t="shared" si="5"/>
        <v>1</v>
      </c>
      <c r="P30" s="5">
        <v>0</v>
      </c>
      <c r="Q30" s="5">
        <v>0</v>
      </c>
      <c r="R30" s="44">
        <f t="shared" si="6"/>
        <v>0.99999999999999289</v>
      </c>
      <c r="S30" s="43" t="s">
        <v>4</v>
      </c>
      <c r="T30" s="5">
        <v>1</v>
      </c>
    </row>
    <row r="31" spans="1:20">
      <c r="L31" s="37" t="s">
        <v>79</v>
      </c>
      <c r="M31" s="37">
        <f t="shared" si="3"/>
        <v>9</v>
      </c>
      <c r="N31" s="37">
        <f t="shared" si="4"/>
        <v>0</v>
      </c>
      <c r="O31" s="37">
        <f t="shared" si="5"/>
        <v>1</v>
      </c>
      <c r="P31" s="5">
        <v>0</v>
      </c>
      <c r="Q31" s="5">
        <v>0</v>
      </c>
      <c r="R31" s="44">
        <f t="shared" si="6"/>
        <v>10.924623115577816</v>
      </c>
      <c r="S31" s="43" t="s">
        <v>4</v>
      </c>
      <c r="T31" s="5">
        <v>1</v>
      </c>
    </row>
    <row r="32" spans="1:20">
      <c r="L32" s="37" t="s">
        <v>80</v>
      </c>
      <c r="M32" s="37">
        <f t="shared" si="3"/>
        <v>9</v>
      </c>
      <c r="N32" s="37">
        <f t="shared" si="4"/>
        <v>6</v>
      </c>
      <c r="O32" s="37">
        <f t="shared" si="5"/>
        <v>1</v>
      </c>
      <c r="P32" s="5">
        <v>0</v>
      </c>
      <c r="Q32" s="5">
        <v>0</v>
      </c>
      <c r="R32" s="44">
        <f t="shared" si="6"/>
        <v>11.346733668341631</v>
      </c>
      <c r="S32" s="43" t="s">
        <v>4</v>
      </c>
      <c r="T32" s="5">
        <v>1</v>
      </c>
    </row>
    <row r="33" spans="12:20">
      <c r="L33" s="39" t="s">
        <v>81</v>
      </c>
      <c r="M33" s="39">
        <f t="shared" si="3"/>
        <v>29</v>
      </c>
      <c r="N33" s="39">
        <f t="shared" si="4"/>
        <v>18</v>
      </c>
      <c r="O33" s="39">
        <f t="shared" si="5"/>
        <v>1</v>
      </c>
      <c r="P33" s="5">
        <v>0</v>
      </c>
      <c r="Q33" s="5">
        <v>0</v>
      </c>
      <c r="R33" s="44">
        <f t="shared" si="6"/>
        <v>69.97989949748694</v>
      </c>
      <c r="S33" s="43" t="s">
        <v>4</v>
      </c>
      <c r="T33" s="5">
        <v>1</v>
      </c>
    </row>
  </sheetData>
  <mergeCells count="3">
    <mergeCell ref="B7:C7"/>
    <mergeCell ref="D7:E7"/>
    <mergeCell ref="I6:J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6B9C-10A0-9D40-96E4-35FD429C5129}">
  <dimension ref="A2:T33"/>
  <sheetViews>
    <sheetView topLeftCell="C1" zoomScale="172" zoomScaleNormal="172" workbookViewId="0">
      <selection activeCell="K34" sqref="K34"/>
    </sheetView>
  </sheetViews>
  <sheetFormatPr baseColWidth="10" defaultRowHeight="16"/>
  <cols>
    <col min="1" max="1" width="3.6640625" customWidth="1"/>
    <col min="2" max="2" width="4.1640625" bestFit="1" customWidth="1"/>
    <col min="3" max="3" width="3.83203125" bestFit="1" customWidth="1"/>
    <col min="4" max="4" width="4" bestFit="1" customWidth="1"/>
    <col min="5" max="5" width="4.6640625" customWidth="1"/>
    <col min="6" max="6" width="6.1640625" bestFit="1" customWidth="1"/>
    <col min="7" max="7" width="7" customWidth="1"/>
    <col min="8" max="8" width="13.1640625" bestFit="1" customWidth="1"/>
    <col min="9" max="9" width="12" customWidth="1"/>
    <col min="10" max="10" width="9.5" customWidth="1"/>
    <col min="11" max="11" width="32.5" customWidth="1"/>
    <col min="12" max="12" width="17.1640625" bestFit="1" customWidth="1"/>
    <col min="19" max="19" width="4" bestFit="1" customWidth="1"/>
    <col min="20" max="20" width="2.1640625" bestFit="1" customWidth="1"/>
    <col min="21" max="23" width="0.83203125" customWidth="1"/>
    <col min="24" max="24" width="3.1640625" customWidth="1"/>
  </cols>
  <sheetData>
    <row r="2" spans="1:20">
      <c r="H2" s="88" t="s">
        <v>114</v>
      </c>
      <c r="I2" s="88"/>
      <c r="J2" s="88"/>
    </row>
    <row r="3" spans="1:20">
      <c r="H3" s="58" t="s">
        <v>5</v>
      </c>
      <c r="I3" s="89">
        <v>2.8894472361808887</v>
      </c>
      <c r="J3" s="90"/>
    </row>
    <row r="4" spans="1:20">
      <c r="H4" s="58" t="s">
        <v>6</v>
      </c>
      <c r="I4" s="89">
        <v>7.035175879396946E-2</v>
      </c>
      <c r="J4" s="90"/>
    </row>
    <row r="5" spans="1:20" ht="20" customHeight="1">
      <c r="H5" s="58" t="s">
        <v>2</v>
      </c>
      <c r="I5" s="91">
        <v>-15.080402010050163</v>
      </c>
      <c r="J5" s="92"/>
    </row>
    <row r="6" spans="1:20">
      <c r="I6" s="87" t="s">
        <v>110</v>
      </c>
      <c r="J6" s="87"/>
    </row>
    <row r="7" spans="1:20" ht="16" customHeight="1">
      <c r="B7" s="86" t="s">
        <v>35</v>
      </c>
      <c r="C7" s="86"/>
      <c r="D7" s="86" t="s">
        <v>15</v>
      </c>
      <c r="E7" s="86"/>
      <c r="F7" s="46" t="s">
        <v>36</v>
      </c>
      <c r="H7" s="5" t="s">
        <v>109</v>
      </c>
      <c r="I7" s="5" t="s">
        <v>102</v>
      </c>
      <c r="J7" s="5" t="s">
        <v>103</v>
      </c>
    </row>
    <row r="8" spans="1:20">
      <c r="A8" s="3" t="s">
        <v>66</v>
      </c>
      <c r="B8" s="7" t="s">
        <v>13</v>
      </c>
      <c r="C8" s="7">
        <f>'Q1'!C5</f>
        <v>3</v>
      </c>
      <c r="D8" s="7" t="s">
        <v>37</v>
      </c>
      <c r="E8" s="7">
        <f>'Q1'!F5</f>
        <v>-20</v>
      </c>
      <c r="F8" s="7">
        <v>-1</v>
      </c>
      <c r="H8" s="42">
        <f>-(C8*$I$3+$I$5)/$I$4</f>
        <v>91.142857142857068</v>
      </c>
      <c r="I8" s="42">
        <f>(1-($I$5+$I$3*C8))/$I$4</f>
        <v>105.35714285714286</v>
      </c>
      <c r="J8" s="42">
        <f>(-1-($I$5+$I$3*C8))/$I$4</f>
        <v>76.928571428571274</v>
      </c>
    </row>
    <row r="9" spans="1:20">
      <c r="A9" s="3" t="s">
        <v>67</v>
      </c>
      <c r="B9" s="60" t="s">
        <v>14</v>
      </c>
      <c r="C9" s="60">
        <v>-0.7</v>
      </c>
      <c r="D9" s="60" t="s">
        <v>38</v>
      </c>
      <c r="E9" s="60">
        <f>'Q1'!F6</f>
        <v>15</v>
      </c>
      <c r="F9" s="60">
        <v>-1</v>
      </c>
      <c r="H9" s="42">
        <f t="shared" ref="H9:H23" si="0">-(C9*$I$3+$I$5)/$I$4</f>
        <v>243.10714285714278</v>
      </c>
      <c r="I9" s="42">
        <f t="shared" ref="I9:I23" si="1">(1-($I$5+$I$3*C9))/$I$4</f>
        <v>257.32142857142856</v>
      </c>
      <c r="J9" s="42">
        <f t="shared" ref="J9:J23" si="2">(-1-($I$5+$I$3*C9))/$I$4</f>
        <v>228.892857142857</v>
      </c>
      <c r="L9" s="23" t="s">
        <v>106</v>
      </c>
      <c r="M9" s="20">
        <f>SUMPRODUCT(M10:Q10,M12:Q12)</f>
        <v>2.9597989949748582</v>
      </c>
    </row>
    <row r="10" spans="1:20">
      <c r="A10" s="3" t="s">
        <v>68</v>
      </c>
      <c r="B10" s="60" t="s">
        <v>17</v>
      </c>
      <c r="C10" s="60">
        <f>'Q1'!C7</f>
        <v>0</v>
      </c>
      <c r="D10" s="60" t="s">
        <v>39</v>
      </c>
      <c r="E10" s="60">
        <v>1.9</v>
      </c>
      <c r="F10" s="60">
        <v>-1</v>
      </c>
      <c r="H10" s="42">
        <f t="shared" si="0"/>
        <v>214.35714285714278</v>
      </c>
      <c r="I10" s="42">
        <f t="shared" si="1"/>
        <v>228.57142857142861</v>
      </c>
      <c r="J10" s="42">
        <f t="shared" si="2"/>
        <v>200.142857142857</v>
      </c>
      <c r="L10" s="24" t="s">
        <v>34</v>
      </c>
      <c r="M10" s="25">
        <v>0</v>
      </c>
      <c r="N10" s="25">
        <v>0</v>
      </c>
      <c r="O10" s="25">
        <v>0</v>
      </c>
      <c r="P10" s="25">
        <v>1</v>
      </c>
      <c r="Q10" s="25">
        <v>1</v>
      </c>
      <c r="R10" s="2"/>
      <c r="S10" s="2"/>
    </row>
    <row r="11" spans="1:20">
      <c r="A11" s="3" t="s">
        <v>69</v>
      </c>
      <c r="B11" s="7" t="s">
        <v>53</v>
      </c>
      <c r="C11" s="7">
        <f>'Q1'!C8</f>
        <v>4</v>
      </c>
      <c r="D11" s="7" t="s">
        <v>40</v>
      </c>
      <c r="E11" s="7">
        <f>'Q1'!F8</f>
        <v>-2</v>
      </c>
      <c r="F11" s="7">
        <v>-1</v>
      </c>
      <c r="H11" s="42">
        <f t="shared" si="0"/>
        <v>50.071428571428491</v>
      </c>
      <c r="I11" s="42">
        <f t="shared" si="1"/>
        <v>64.285714285714278</v>
      </c>
      <c r="J11" s="42">
        <f t="shared" si="2"/>
        <v>35.857142857142698</v>
      </c>
      <c r="L11" s="45" t="s">
        <v>1</v>
      </c>
      <c r="M11" s="45" t="s">
        <v>5</v>
      </c>
      <c r="N11" s="45" t="s">
        <v>6</v>
      </c>
      <c r="O11" s="45" t="s">
        <v>2</v>
      </c>
      <c r="P11" s="45" t="s">
        <v>7</v>
      </c>
      <c r="Q11" s="45" t="s">
        <v>8</v>
      </c>
      <c r="R11" s="3"/>
      <c r="S11" s="2"/>
    </row>
    <row r="12" spans="1:20" ht="17" thickBot="1">
      <c r="A12" s="3" t="s">
        <v>70</v>
      </c>
      <c r="B12" s="61" t="s">
        <v>54</v>
      </c>
      <c r="C12" s="61">
        <f>'Q1'!C9</f>
        <v>3</v>
      </c>
      <c r="D12" s="61" t="s">
        <v>41</v>
      </c>
      <c r="E12" s="61">
        <f>'Q1'!F9</f>
        <v>12</v>
      </c>
      <c r="F12" s="61">
        <v>-1</v>
      </c>
      <c r="H12" s="42">
        <f t="shared" si="0"/>
        <v>91.142857142857068</v>
      </c>
      <c r="I12" s="42">
        <f t="shared" si="1"/>
        <v>105.35714285714286</v>
      </c>
      <c r="J12" s="42">
        <f t="shared" si="2"/>
        <v>76.928571428571274</v>
      </c>
      <c r="L12" s="4" t="s">
        <v>16</v>
      </c>
      <c r="M12" s="4">
        <v>2.8894472361808887</v>
      </c>
      <c r="N12" s="4">
        <v>7.035175879396946E-2</v>
      </c>
      <c r="O12" s="4">
        <v>-15.080402010050163</v>
      </c>
      <c r="P12" s="4">
        <v>2.8894472361808887</v>
      </c>
      <c r="Q12" s="4">
        <v>7.035175879396946E-2</v>
      </c>
      <c r="R12" s="3"/>
      <c r="S12" s="2"/>
    </row>
    <row r="13" spans="1:20" ht="17" thickBot="1">
      <c r="A13" s="66" t="s">
        <v>71</v>
      </c>
      <c r="B13" s="63" t="s">
        <v>55</v>
      </c>
      <c r="C13" s="64">
        <f>'Q1'!C10</f>
        <v>4.8</v>
      </c>
      <c r="D13" s="64" t="s">
        <v>42</v>
      </c>
      <c r="E13" s="64">
        <f>'Q1'!F10</f>
        <v>3</v>
      </c>
      <c r="F13" s="65">
        <v>-1</v>
      </c>
      <c r="H13" s="42">
        <f t="shared" si="0"/>
        <v>17.21428571428563</v>
      </c>
      <c r="I13" s="42">
        <f t="shared" si="1"/>
        <v>31.428571428571423</v>
      </c>
      <c r="J13" s="42">
        <f t="shared" si="2"/>
        <v>2.999999999999837</v>
      </c>
      <c r="L13" s="2"/>
      <c r="M13" s="2"/>
      <c r="N13" s="2"/>
      <c r="O13" s="2"/>
      <c r="P13" s="2"/>
      <c r="Q13" s="2"/>
      <c r="R13" s="2"/>
      <c r="S13" s="2"/>
    </row>
    <row r="14" spans="1:20">
      <c r="A14" s="3" t="s">
        <v>72</v>
      </c>
      <c r="B14" s="62" t="s">
        <v>56</v>
      </c>
      <c r="C14" s="62">
        <v>-10</v>
      </c>
      <c r="D14" s="62" t="s">
        <v>43</v>
      </c>
      <c r="E14" s="62">
        <f>'Q1'!F11</f>
        <v>0</v>
      </c>
      <c r="F14" s="62">
        <v>-1</v>
      </c>
      <c r="H14" s="42">
        <f t="shared" si="0"/>
        <v>625.07142857142856</v>
      </c>
      <c r="I14" s="42">
        <f t="shared" si="1"/>
        <v>639.28571428571433</v>
      </c>
      <c r="J14" s="42">
        <f t="shared" si="2"/>
        <v>610.85714285714278</v>
      </c>
      <c r="L14" s="28" t="s">
        <v>9</v>
      </c>
      <c r="M14" s="28">
        <v>-1</v>
      </c>
      <c r="N14" s="5">
        <v>0</v>
      </c>
      <c r="O14" s="5">
        <v>0</v>
      </c>
      <c r="P14" s="28">
        <v>1</v>
      </c>
      <c r="Q14" s="5">
        <v>0</v>
      </c>
      <c r="R14" s="44">
        <f>SUMPRODUCT($M$12:$Q$12,M14:Q14)</f>
        <v>0</v>
      </c>
      <c r="S14" s="43" t="s">
        <v>0</v>
      </c>
      <c r="T14" s="5">
        <v>0</v>
      </c>
    </row>
    <row r="15" spans="1:20">
      <c r="A15" s="3" t="s">
        <v>73</v>
      </c>
      <c r="B15" s="7" t="s">
        <v>57</v>
      </c>
      <c r="C15" s="7">
        <f>'Q1'!C12</f>
        <v>5</v>
      </c>
      <c r="D15" s="7" t="s">
        <v>44</v>
      </c>
      <c r="E15" s="7">
        <f>'Q1'!F12</f>
        <v>-20</v>
      </c>
      <c r="F15" s="7">
        <v>-1</v>
      </c>
      <c r="H15" s="42">
        <f t="shared" si="0"/>
        <v>8.9999999999999147</v>
      </c>
      <c r="I15" s="42">
        <f t="shared" si="1"/>
        <v>23.214285714285708</v>
      </c>
      <c r="J15" s="42">
        <f t="shared" si="2"/>
        <v>-5.2142857142858778</v>
      </c>
      <c r="L15" s="28" t="s">
        <v>10</v>
      </c>
      <c r="M15" s="28">
        <v>1</v>
      </c>
      <c r="N15" s="5">
        <v>0</v>
      </c>
      <c r="O15" s="5">
        <v>0</v>
      </c>
      <c r="P15" s="28">
        <v>1</v>
      </c>
      <c r="Q15" s="5">
        <v>0</v>
      </c>
      <c r="R15" s="44">
        <f>SUMPRODUCT($M$12:$Q$12,M15:Q15)</f>
        <v>5.7788944723617774</v>
      </c>
      <c r="S15" s="43" t="s">
        <v>3</v>
      </c>
      <c r="T15" s="5">
        <v>0</v>
      </c>
    </row>
    <row r="16" spans="1:20">
      <c r="A16" s="3" t="s">
        <v>74</v>
      </c>
      <c r="B16" s="59" t="s">
        <v>58</v>
      </c>
      <c r="C16" s="59">
        <v>8</v>
      </c>
      <c r="D16" s="59" t="s">
        <v>45</v>
      </c>
      <c r="E16" s="59">
        <f>'Q1'!F13</f>
        <v>2</v>
      </c>
      <c r="F16" s="59">
        <v>1</v>
      </c>
      <c r="H16" s="42">
        <f t="shared" si="0"/>
        <v>-114.21428571428581</v>
      </c>
      <c r="I16" s="42">
        <f t="shared" si="1"/>
        <v>-100.00000000000001</v>
      </c>
      <c r="J16" s="42">
        <f t="shared" si="2"/>
        <v>-128.42857142857159</v>
      </c>
      <c r="L16" s="28" t="s">
        <v>11</v>
      </c>
      <c r="M16" s="5">
        <v>0</v>
      </c>
      <c r="N16" s="28">
        <v>-1</v>
      </c>
      <c r="O16" s="5">
        <v>0</v>
      </c>
      <c r="P16" s="5">
        <v>0</v>
      </c>
      <c r="Q16" s="28">
        <v>1</v>
      </c>
      <c r="R16" s="44">
        <f>SUMPRODUCT($M$12:$Q$12,M16:Q16)</f>
        <v>0</v>
      </c>
      <c r="S16" s="43" t="s">
        <v>3</v>
      </c>
      <c r="T16" s="5">
        <v>0</v>
      </c>
    </row>
    <row r="17" spans="1:20" ht="17" thickBot="1">
      <c r="A17" s="3" t="s">
        <v>75</v>
      </c>
      <c r="B17" s="8" t="s">
        <v>59</v>
      </c>
      <c r="C17" s="8">
        <f>'Q1'!C14</f>
        <v>6</v>
      </c>
      <c r="D17" s="8" t="s">
        <v>46</v>
      </c>
      <c r="E17" s="8">
        <f>'Q1'!F14</f>
        <v>7</v>
      </c>
      <c r="F17" s="8">
        <v>1</v>
      </c>
      <c r="H17" s="42">
        <f t="shared" si="0"/>
        <v>-32.071428571428662</v>
      </c>
      <c r="I17" s="42">
        <f t="shared" si="1"/>
        <v>-17.857142857142865</v>
      </c>
      <c r="J17" s="42">
        <f t="shared" si="2"/>
        <v>-46.285714285714455</v>
      </c>
      <c r="L17" s="28" t="s">
        <v>12</v>
      </c>
      <c r="M17" s="5">
        <v>0</v>
      </c>
      <c r="N17" s="28">
        <v>1</v>
      </c>
      <c r="O17" s="5">
        <v>0</v>
      </c>
      <c r="P17" s="5">
        <v>0</v>
      </c>
      <c r="Q17" s="28">
        <v>1</v>
      </c>
      <c r="R17" s="44">
        <f>SUMPRODUCT($M$12:$Q$12,M17:Q17)</f>
        <v>0.14070351758793892</v>
      </c>
      <c r="S17" s="43" t="s">
        <v>3</v>
      </c>
      <c r="T17" s="5">
        <v>0</v>
      </c>
    </row>
    <row r="18" spans="1:20" ht="17" thickBot="1">
      <c r="A18" s="66" t="s">
        <v>76</v>
      </c>
      <c r="B18" s="71" t="s">
        <v>60</v>
      </c>
      <c r="C18" s="69">
        <f>'Q1'!C15</f>
        <v>8</v>
      </c>
      <c r="D18" s="69" t="s">
        <v>47</v>
      </c>
      <c r="E18" s="69">
        <f>'Q1'!F15</f>
        <v>-100</v>
      </c>
      <c r="F18" s="70">
        <v>1</v>
      </c>
      <c r="H18" s="42">
        <f t="shared" si="0"/>
        <v>-114.21428571428581</v>
      </c>
      <c r="I18" s="42">
        <f t="shared" si="1"/>
        <v>-100.00000000000001</v>
      </c>
      <c r="J18" s="42">
        <f t="shared" si="2"/>
        <v>-128.42857142857159</v>
      </c>
      <c r="L18" s="37" t="s">
        <v>66</v>
      </c>
      <c r="M18" s="37">
        <f t="shared" ref="M18:M33" si="3">C8*$F8</f>
        <v>-3</v>
      </c>
      <c r="N18" s="37">
        <f t="shared" ref="N18:N33" si="4">E8*$F8</f>
        <v>20</v>
      </c>
      <c r="O18" s="37">
        <f t="shared" ref="O18:O33" si="5">$F8</f>
        <v>-1</v>
      </c>
      <c r="P18" s="5">
        <v>0</v>
      </c>
      <c r="Q18" s="5">
        <v>0</v>
      </c>
      <c r="R18" s="44">
        <f>SUMPRODUCT($M$12:$Q$12,M18:Q18)</f>
        <v>7.8190954773868864</v>
      </c>
      <c r="S18" s="43" t="s">
        <v>4</v>
      </c>
      <c r="T18" s="5">
        <v>1</v>
      </c>
    </row>
    <row r="19" spans="1:20" ht="17" thickBot="1">
      <c r="A19" s="66" t="s">
        <v>77</v>
      </c>
      <c r="B19" s="71" t="s">
        <v>61</v>
      </c>
      <c r="C19" s="69">
        <f>'Q1'!C16</f>
        <v>6</v>
      </c>
      <c r="D19" s="69" t="s">
        <v>48</v>
      </c>
      <c r="E19" s="69">
        <f>'Q1'!F16</f>
        <v>-15</v>
      </c>
      <c r="F19" s="70">
        <v>1</v>
      </c>
      <c r="H19" s="42">
        <f t="shared" si="0"/>
        <v>-32.071428571428662</v>
      </c>
      <c r="I19" s="42">
        <f t="shared" si="1"/>
        <v>-17.857142857142865</v>
      </c>
      <c r="J19" s="42">
        <f t="shared" si="2"/>
        <v>-46.285714285714455</v>
      </c>
      <c r="L19" s="39" t="s">
        <v>67</v>
      </c>
      <c r="M19" s="39">
        <f t="shared" si="3"/>
        <v>0.7</v>
      </c>
      <c r="N19" s="39">
        <f t="shared" si="4"/>
        <v>-15</v>
      </c>
      <c r="O19" s="39">
        <f t="shared" si="5"/>
        <v>-1</v>
      </c>
      <c r="P19" s="5">
        <v>0</v>
      </c>
      <c r="Q19" s="5">
        <v>0</v>
      </c>
      <c r="R19" s="44">
        <f t="shared" ref="R19:R33" si="6">SUMPRODUCT($M$12:$Q$12,M19:Q19)</f>
        <v>16.047738693467242</v>
      </c>
      <c r="S19" s="43" t="s">
        <v>4</v>
      </c>
      <c r="T19" s="5">
        <v>1</v>
      </c>
    </row>
    <row r="20" spans="1:20" ht="17" thickBot="1">
      <c r="A20" s="66" t="s">
        <v>78</v>
      </c>
      <c r="B20" s="68" t="s">
        <v>62</v>
      </c>
      <c r="C20" s="69">
        <f>'Q1'!C17</f>
        <v>5.2</v>
      </c>
      <c r="D20" s="69" t="s">
        <v>49</v>
      </c>
      <c r="E20" s="69">
        <f>'Q1'!F17</f>
        <v>15</v>
      </c>
      <c r="F20" s="70">
        <v>1</v>
      </c>
      <c r="H20" s="42">
        <f t="shared" si="0"/>
        <v>0.78571428571420032</v>
      </c>
      <c r="I20" s="42">
        <f t="shared" si="1"/>
        <v>14.999999999999993</v>
      </c>
      <c r="J20" s="42">
        <f t="shared" si="2"/>
        <v>-13.428571428571592</v>
      </c>
      <c r="L20" s="39" t="s">
        <v>68</v>
      </c>
      <c r="M20" s="39">
        <f t="shared" si="3"/>
        <v>0</v>
      </c>
      <c r="N20" s="39">
        <f t="shared" si="4"/>
        <v>-1.9</v>
      </c>
      <c r="O20" s="39">
        <f t="shared" si="5"/>
        <v>-1</v>
      </c>
      <c r="P20" s="5">
        <v>0</v>
      </c>
      <c r="Q20" s="5">
        <v>0</v>
      </c>
      <c r="R20" s="44">
        <f t="shared" si="6"/>
        <v>14.94673366834162</v>
      </c>
      <c r="S20" s="43" t="s">
        <v>4</v>
      </c>
      <c r="T20" s="5">
        <v>1</v>
      </c>
    </row>
    <row r="21" spans="1:20">
      <c r="A21" s="3" t="s">
        <v>79</v>
      </c>
      <c r="B21" s="67" t="s">
        <v>63</v>
      </c>
      <c r="C21" s="67">
        <f>'Q1'!C18</f>
        <v>9</v>
      </c>
      <c r="D21" s="67" t="s">
        <v>50</v>
      </c>
      <c r="E21" s="67">
        <f>'Q1'!F18</f>
        <v>0</v>
      </c>
      <c r="F21" s="67">
        <v>1</v>
      </c>
      <c r="H21" s="42">
        <f t="shared" si="0"/>
        <v>-155.28571428571439</v>
      </c>
      <c r="I21" s="42">
        <f t="shared" si="1"/>
        <v>-141.07142857142858</v>
      </c>
      <c r="J21" s="42">
        <f t="shared" si="2"/>
        <v>-169.50000000000017</v>
      </c>
      <c r="L21" s="37" t="s">
        <v>69</v>
      </c>
      <c r="M21" s="37">
        <f t="shared" si="3"/>
        <v>-4</v>
      </c>
      <c r="N21" s="37">
        <f t="shared" si="4"/>
        <v>2</v>
      </c>
      <c r="O21" s="37">
        <f t="shared" si="5"/>
        <v>-1</v>
      </c>
      <c r="P21" s="5">
        <v>0</v>
      </c>
      <c r="Q21" s="5">
        <v>0</v>
      </c>
      <c r="R21" s="44">
        <f t="shared" si="6"/>
        <v>3.6633165829145469</v>
      </c>
      <c r="S21" s="43" t="s">
        <v>4</v>
      </c>
      <c r="T21" s="5">
        <v>1</v>
      </c>
    </row>
    <row r="22" spans="1:20">
      <c r="A22" s="3" t="s">
        <v>80</v>
      </c>
      <c r="B22" s="8" t="s">
        <v>64</v>
      </c>
      <c r="C22" s="8">
        <f>'Q1'!C19</f>
        <v>9</v>
      </c>
      <c r="D22" s="8" t="s">
        <v>51</v>
      </c>
      <c r="E22" s="8">
        <f>'Q1'!F19</f>
        <v>6</v>
      </c>
      <c r="F22" s="8">
        <v>1</v>
      </c>
      <c r="H22" s="42">
        <f t="shared" si="0"/>
        <v>-155.28571428571439</v>
      </c>
      <c r="I22" s="42">
        <f t="shared" si="1"/>
        <v>-141.07142857142858</v>
      </c>
      <c r="J22" s="42">
        <f t="shared" si="2"/>
        <v>-169.50000000000017</v>
      </c>
      <c r="L22" s="39" t="s">
        <v>70</v>
      </c>
      <c r="M22" s="39">
        <f t="shared" si="3"/>
        <v>-3</v>
      </c>
      <c r="N22" s="39">
        <f t="shared" si="4"/>
        <v>-12</v>
      </c>
      <c r="O22" s="39">
        <f t="shared" si="5"/>
        <v>-1</v>
      </c>
      <c r="P22" s="5">
        <v>0</v>
      </c>
      <c r="Q22" s="5">
        <v>0</v>
      </c>
      <c r="R22" s="44">
        <f t="shared" si="6"/>
        <v>5.5678391959798628</v>
      </c>
      <c r="S22" s="43" t="s">
        <v>4</v>
      </c>
      <c r="T22" s="5">
        <v>1</v>
      </c>
    </row>
    <row r="23" spans="1:20">
      <c r="A23" s="3" t="s">
        <v>81</v>
      </c>
      <c r="B23" s="59" t="s">
        <v>65</v>
      </c>
      <c r="C23" s="59">
        <v>15</v>
      </c>
      <c r="D23" s="59" t="s">
        <v>52</v>
      </c>
      <c r="E23" s="59">
        <v>30</v>
      </c>
      <c r="F23" s="59">
        <v>1</v>
      </c>
      <c r="H23" s="42">
        <f t="shared" si="0"/>
        <v>-401.71428571428584</v>
      </c>
      <c r="I23" s="42">
        <f t="shared" si="1"/>
        <v>-387.50000000000006</v>
      </c>
      <c r="J23" s="42">
        <f t="shared" si="2"/>
        <v>-415.92857142857167</v>
      </c>
      <c r="L23" s="39" t="s">
        <v>71</v>
      </c>
      <c r="M23" s="39">
        <f t="shared" si="3"/>
        <v>-4.8</v>
      </c>
      <c r="N23" s="39">
        <f t="shared" si="4"/>
        <v>-3</v>
      </c>
      <c r="O23" s="39">
        <f t="shared" si="5"/>
        <v>-1</v>
      </c>
      <c r="P23" s="5">
        <v>0</v>
      </c>
      <c r="Q23" s="5">
        <v>0</v>
      </c>
      <c r="R23" s="44">
        <f t="shared" si="6"/>
        <v>0.99999999999998934</v>
      </c>
      <c r="S23" s="43" t="s">
        <v>4</v>
      </c>
      <c r="T23" s="5">
        <v>1</v>
      </c>
    </row>
    <row r="24" spans="1:20">
      <c r="B24" s="13"/>
      <c r="L24" s="39" t="s">
        <v>72</v>
      </c>
      <c r="M24" s="39">
        <f t="shared" si="3"/>
        <v>10</v>
      </c>
      <c r="N24" s="39">
        <f t="shared" si="4"/>
        <v>0</v>
      </c>
      <c r="O24" s="39">
        <f t="shared" si="5"/>
        <v>-1</v>
      </c>
      <c r="P24" s="5">
        <v>0</v>
      </c>
      <c r="Q24" s="5">
        <v>0</v>
      </c>
      <c r="R24" s="44">
        <f t="shared" si="6"/>
        <v>43.974874371859052</v>
      </c>
      <c r="S24" s="43" t="s">
        <v>4</v>
      </c>
      <c r="T24" s="5">
        <v>1</v>
      </c>
    </row>
    <row r="25" spans="1:20">
      <c r="L25" s="39" t="s">
        <v>73</v>
      </c>
      <c r="M25" s="39">
        <f t="shared" si="3"/>
        <v>-5</v>
      </c>
      <c r="N25" s="39">
        <f t="shared" si="4"/>
        <v>20</v>
      </c>
      <c r="O25" s="39">
        <f t="shared" si="5"/>
        <v>-1</v>
      </c>
      <c r="P25" s="5">
        <v>0</v>
      </c>
      <c r="Q25" s="5">
        <v>0</v>
      </c>
      <c r="R25" s="44">
        <f t="shared" si="6"/>
        <v>2.0402010050251089</v>
      </c>
      <c r="S25" s="43" t="s">
        <v>4</v>
      </c>
      <c r="T25" s="5">
        <v>1</v>
      </c>
    </row>
    <row r="26" spans="1:20">
      <c r="L26" s="37" t="s">
        <v>74</v>
      </c>
      <c r="M26" s="37">
        <f t="shared" si="3"/>
        <v>8</v>
      </c>
      <c r="N26" s="37">
        <f t="shared" si="4"/>
        <v>2</v>
      </c>
      <c r="O26" s="37">
        <f t="shared" si="5"/>
        <v>1</v>
      </c>
      <c r="P26" s="5">
        <v>0</v>
      </c>
      <c r="Q26" s="5">
        <v>0</v>
      </c>
      <c r="R26" s="44">
        <f t="shared" si="6"/>
        <v>8.1758793969848842</v>
      </c>
      <c r="S26" s="43" t="s">
        <v>4</v>
      </c>
      <c r="T26" s="5">
        <v>1</v>
      </c>
    </row>
    <row r="27" spans="1:20">
      <c r="L27" s="39" t="s">
        <v>75</v>
      </c>
      <c r="M27" s="39">
        <f t="shared" si="3"/>
        <v>6</v>
      </c>
      <c r="N27" s="39">
        <f t="shared" si="4"/>
        <v>7</v>
      </c>
      <c r="O27" s="39">
        <f t="shared" si="5"/>
        <v>1</v>
      </c>
      <c r="P27" s="5">
        <v>0</v>
      </c>
      <c r="Q27" s="5">
        <v>0</v>
      </c>
      <c r="R27" s="44">
        <f t="shared" si="6"/>
        <v>2.7487437185929569</v>
      </c>
      <c r="S27" s="43" t="s">
        <v>4</v>
      </c>
      <c r="T27" s="5">
        <v>1</v>
      </c>
    </row>
    <row r="28" spans="1:20">
      <c r="L28" s="37" t="s">
        <v>76</v>
      </c>
      <c r="M28" s="37">
        <f t="shared" si="3"/>
        <v>8</v>
      </c>
      <c r="N28" s="37">
        <f t="shared" si="4"/>
        <v>-100</v>
      </c>
      <c r="O28" s="37">
        <f t="shared" si="5"/>
        <v>1</v>
      </c>
      <c r="P28" s="5">
        <v>0</v>
      </c>
      <c r="Q28" s="5">
        <v>0</v>
      </c>
      <c r="R28" s="44">
        <f t="shared" si="6"/>
        <v>1.0000000000000018</v>
      </c>
      <c r="S28" s="43" t="s">
        <v>4</v>
      </c>
      <c r="T28" s="5">
        <v>1</v>
      </c>
    </row>
    <row r="29" spans="1:20">
      <c r="L29" s="37" t="s">
        <v>77</v>
      </c>
      <c r="M29" s="37">
        <f t="shared" si="3"/>
        <v>6</v>
      </c>
      <c r="N29" s="37">
        <f t="shared" si="4"/>
        <v>-15</v>
      </c>
      <c r="O29" s="37">
        <f t="shared" si="5"/>
        <v>1</v>
      </c>
      <c r="P29" s="5">
        <v>0</v>
      </c>
      <c r="Q29" s="5">
        <v>0</v>
      </c>
      <c r="R29" s="44">
        <f t="shared" si="6"/>
        <v>1.2010050251256263</v>
      </c>
      <c r="S29" s="43" t="s">
        <v>4</v>
      </c>
      <c r="T29" s="5">
        <v>1</v>
      </c>
    </row>
    <row r="30" spans="1:20">
      <c r="L30" s="37" t="s">
        <v>78</v>
      </c>
      <c r="M30" s="37">
        <f t="shared" si="3"/>
        <v>5.2</v>
      </c>
      <c r="N30" s="37">
        <f t="shared" si="4"/>
        <v>15</v>
      </c>
      <c r="O30" s="37">
        <f t="shared" si="5"/>
        <v>1</v>
      </c>
      <c r="P30" s="5">
        <v>0</v>
      </c>
      <c r="Q30" s="5">
        <v>0</v>
      </c>
      <c r="R30" s="44">
        <f t="shared" si="6"/>
        <v>1.0000000000000018</v>
      </c>
      <c r="S30" s="43" t="s">
        <v>4</v>
      </c>
      <c r="T30" s="5">
        <v>1</v>
      </c>
    </row>
    <row r="31" spans="1:20">
      <c r="L31" s="37" t="s">
        <v>79</v>
      </c>
      <c r="M31" s="37">
        <f t="shared" si="3"/>
        <v>9</v>
      </c>
      <c r="N31" s="37">
        <f t="shared" si="4"/>
        <v>0</v>
      </c>
      <c r="O31" s="37">
        <f t="shared" si="5"/>
        <v>1</v>
      </c>
      <c r="P31" s="5">
        <v>0</v>
      </c>
      <c r="Q31" s="5">
        <v>0</v>
      </c>
      <c r="R31" s="44">
        <f t="shared" si="6"/>
        <v>10.924623115577836</v>
      </c>
      <c r="S31" s="43" t="s">
        <v>4</v>
      </c>
      <c r="T31" s="5">
        <v>1</v>
      </c>
    </row>
    <row r="32" spans="1:20">
      <c r="L32" s="37" t="s">
        <v>80</v>
      </c>
      <c r="M32" s="37">
        <f t="shared" si="3"/>
        <v>9</v>
      </c>
      <c r="N32" s="37">
        <f t="shared" si="4"/>
        <v>6</v>
      </c>
      <c r="O32" s="37">
        <f t="shared" si="5"/>
        <v>1</v>
      </c>
      <c r="P32" s="5">
        <v>0</v>
      </c>
      <c r="Q32" s="5">
        <v>0</v>
      </c>
      <c r="R32" s="44">
        <f t="shared" si="6"/>
        <v>11.346733668341651</v>
      </c>
      <c r="S32" s="43" t="s">
        <v>4</v>
      </c>
      <c r="T32" s="5">
        <v>1</v>
      </c>
    </row>
    <row r="33" spans="12:20">
      <c r="L33" s="39" t="s">
        <v>81</v>
      </c>
      <c r="M33" s="39">
        <f t="shared" si="3"/>
        <v>15</v>
      </c>
      <c r="N33" s="39">
        <f t="shared" si="4"/>
        <v>30</v>
      </c>
      <c r="O33" s="39">
        <f t="shared" si="5"/>
        <v>1</v>
      </c>
      <c r="P33" s="5">
        <v>0</v>
      </c>
      <c r="Q33" s="5">
        <v>0</v>
      </c>
      <c r="R33" s="44">
        <f t="shared" si="6"/>
        <v>30.371859296482256</v>
      </c>
      <c r="S33" s="43" t="s">
        <v>4</v>
      </c>
      <c r="T33" s="5">
        <v>1</v>
      </c>
    </row>
  </sheetData>
  <mergeCells count="7">
    <mergeCell ref="H2:J2"/>
    <mergeCell ref="I6:J6"/>
    <mergeCell ref="B7:C7"/>
    <mergeCell ref="D7:E7"/>
    <mergeCell ref="I3:J3"/>
    <mergeCell ref="I4:J4"/>
    <mergeCell ref="I5:J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0197-C306-4645-AA3E-B0F47D51C18C}">
  <dimension ref="A1:S30"/>
  <sheetViews>
    <sheetView zoomScale="130" zoomScaleNormal="130" workbookViewId="0">
      <selection activeCell="Q22" sqref="Q22:Q23"/>
    </sheetView>
  </sheetViews>
  <sheetFormatPr baseColWidth="10" defaultRowHeight="16"/>
  <cols>
    <col min="1" max="1" width="6" customWidth="1"/>
    <col min="2" max="2" width="3.6640625" bestFit="1" customWidth="1"/>
    <col min="3" max="3" width="6.1640625" customWidth="1"/>
    <col min="4" max="4" width="6.1640625" bestFit="1" customWidth="1"/>
    <col min="5" max="5" width="3.1640625" customWidth="1"/>
    <col min="6" max="6" width="12.83203125" bestFit="1" customWidth="1"/>
    <col min="18" max="18" width="4" bestFit="1" customWidth="1"/>
    <col min="19" max="19" width="2.1640625" bestFit="1" customWidth="1"/>
    <col min="20" max="20" width="3.1640625" customWidth="1"/>
    <col min="21" max="21" width="18.6640625" bestFit="1" customWidth="1"/>
  </cols>
  <sheetData>
    <row r="1" spans="1:19" ht="39" customHeight="1"/>
    <row r="3" spans="1:19" ht="17" thickBot="1"/>
    <row r="4" spans="1:19" ht="16" customHeight="1">
      <c r="B4" s="6" t="s">
        <v>35</v>
      </c>
      <c r="C4" s="6" t="s">
        <v>15</v>
      </c>
      <c r="D4" s="9" t="s">
        <v>36</v>
      </c>
      <c r="F4" s="5" t="s">
        <v>109</v>
      </c>
      <c r="L4" s="12"/>
    </row>
    <row r="5" spans="1:19">
      <c r="A5" s="54" t="s">
        <v>66</v>
      </c>
      <c r="B5" s="54">
        <f>'Q2 &amp; Q3'!C8</f>
        <v>3</v>
      </c>
      <c r="C5" s="54">
        <f>'Q2 &amp; Q3'!E8</f>
        <v>-20</v>
      </c>
      <c r="D5" s="54">
        <v>1</v>
      </c>
      <c r="F5" s="42">
        <f t="shared" ref="F5:F20" si="0">-(B5*$L$9+$N$9)/$M$9</f>
        <v>-2.0769230769230775</v>
      </c>
    </row>
    <row r="6" spans="1:19">
      <c r="A6" s="3" t="s">
        <v>67</v>
      </c>
      <c r="B6" s="11">
        <f>'Q2 &amp; Q3'!C9</f>
        <v>-7</v>
      </c>
      <c r="C6" s="11">
        <f>'Q2 &amp; Q3'!E9</f>
        <v>15</v>
      </c>
      <c r="D6" s="15">
        <v>-1</v>
      </c>
      <c r="F6" s="42">
        <f t="shared" si="0"/>
        <v>-4.3846153846153779</v>
      </c>
      <c r="K6" s="23" t="s">
        <v>106</v>
      </c>
      <c r="L6" s="47">
        <f>SUMPRODUCT(L7:P7,L9:P9)</f>
        <v>8.7431693989070969E-2</v>
      </c>
    </row>
    <row r="7" spans="1:19">
      <c r="A7" s="3" t="s">
        <v>68</v>
      </c>
      <c r="B7" s="11">
        <f>'Q2 &amp; Q3'!C10</f>
        <v>0</v>
      </c>
      <c r="C7" s="11">
        <f>'Q2 &amp; Q3'!E10</f>
        <v>19</v>
      </c>
      <c r="D7" s="15">
        <v>-1</v>
      </c>
      <c r="F7" s="42">
        <f t="shared" si="0"/>
        <v>-2.7692307692307674</v>
      </c>
      <c r="K7" s="48" t="s">
        <v>34</v>
      </c>
      <c r="L7" s="48">
        <v>0</v>
      </c>
      <c r="M7" s="48">
        <v>0</v>
      </c>
      <c r="N7" s="48">
        <v>0</v>
      </c>
      <c r="O7" s="48">
        <v>1</v>
      </c>
      <c r="P7" s="48">
        <v>1</v>
      </c>
      <c r="Q7" s="2"/>
      <c r="R7" s="2"/>
    </row>
    <row r="8" spans="1:19">
      <c r="A8" s="54" t="s">
        <v>69</v>
      </c>
      <c r="B8" s="54">
        <f>'Q2 &amp; Q3'!C11</f>
        <v>4</v>
      </c>
      <c r="C8" s="54">
        <f>'Q2 &amp; Q3'!E11</f>
        <v>-2</v>
      </c>
      <c r="D8" s="54">
        <v>1</v>
      </c>
      <c r="F8" s="42">
        <f t="shared" si="0"/>
        <v>-1.8461538461538476</v>
      </c>
      <c r="K8" s="45" t="s">
        <v>1</v>
      </c>
      <c r="L8" s="45" t="s">
        <v>5</v>
      </c>
      <c r="M8" s="45" t="s">
        <v>6</v>
      </c>
      <c r="N8" s="45" t="s">
        <v>2</v>
      </c>
      <c r="O8" s="45" t="s">
        <v>7</v>
      </c>
      <c r="P8" s="45" t="s">
        <v>8</v>
      </c>
      <c r="Q8" s="3"/>
      <c r="R8" s="2"/>
    </row>
    <row r="9" spans="1:19">
      <c r="A9" s="3" t="s">
        <v>70</v>
      </c>
      <c r="B9" s="11">
        <f>'Q2 &amp; Q3'!C12</f>
        <v>3</v>
      </c>
      <c r="C9" s="11">
        <f>'Q2 &amp; Q3'!E12</f>
        <v>12</v>
      </c>
      <c r="D9" s="15">
        <v>-1</v>
      </c>
      <c r="F9" s="42">
        <f t="shared" si="0"/>
        <v>-2.0769230769230775</v>
      </c>
      <c r="K9" s="4" t="s">
        <v>16</v>
      </c>
      <c r="L9" s="49">
        <v>1.6393442622950762E-2</v>
      </c>
      <c r="M9" s="49">
        <v>-7.10382513661202E-2</v>
      </c>
      <c r="N9" s="49">
        <v>-0.19672131147540967</v>
      </c>
      <c r="O9" s="49">
        <v>1.6393442622950762E-2</v>
      </c>
      <c r="P9" s="49">
        <v>7.10382513661202E-2</v>
      </c>
      <c r="Q9" s="3"/>
      <c r="R9" s="2"/>
    </row>
    <row r="10" spans="1:19">
      <c r="A10" s="3" t="s">
        <v>71</v>
      </c>
      <c r="B10" s="11">
        <f>'Q2 &amp; Q3'!C13</f>
        <v>4.8</v>
      </c>
      <c r="C10" s="11">
        <f>'Q2 &amp; Q3'!E13</f>
        <v>3</v>
      </c>
      <c r="D10" s="15">
        <v>-1</v>
      </c>
      <c r="F10" s="42">
        <f t="shared" si="0"/>
        <v>-1.6615384615384636</v>
      </c>
      <c r="K10" s="2"/>
      <c r="L10" s="2"/>
      <c r="M10" s="2"/>
      <c r="N10" s="2"/>
      <c r="O10" s="2"/>
      <c r="P10" s="2"/>
      <c r="Q10" s="2"/>
      <c r="R10" s="2"/>
    </row>
    <row r="11" spans="1:19">
      <c r="A11" s="3" t="s">
        <v>72</v>
      </c>
      <c r="B11" s="11">
        <f>'Q2 &amp; Q3'!C14</f>
        <v>1</v>
      </c>
      <c r="C11" s="11">
        <f>'Q2 &amp; Q3'!E14</f>
        <v>0</v>
      </c>
      <c r="D11" s="15">
        <v>-1</v>
      </c>
      <c r="F11" s="42">
        <f t="shared" si="0"/>
        <v>-2.5384615384615374</v>
      </c>
      <c r="K11" s="28" t="s">
        <v>9</v>
      </c>
      <c r="L11" s="28">
        <v>-1</v>
      </c>
      <c r="M11" s="5">
        <v>0</v>
      </c>
      <c r="N11" s="5">
        <v>0</v>
      </c>
      <c r="O11" s="28">
        <v>1</v>
      </c>
      <c r="P11" s="5">
        <v>0</v>
      </c>
      <c r="Q11" s="50">
        <f>SUMPRODUCT($L$9:$P$9,L11:P11)</f>
        <v>0</v>
      </c>
      <c r="R11" s="43" t="s">
        <v>0</v>
      </c>
      <c r="S11" s="5">
        <v>0</v>
      </c>
    </row>
    <row r="12" spans="1:19">
      <c r="A12" s="3" t="s">
        <v>73</v>
      </c>
      <c r="B12" s="11">
        <f>'Q2 &amp; Q3'!C15</f>
        <v>5</v>
      </c>
      <c r="C12" s="11">
        <f>'Q2 &amp; Q3'!E15</f>
        <v>-20</v>
      </c>
      <c r="D12" s="15">
        <v>-1</v>
      </c>
      <c r="F12" s="42">
        <f t="shared" si="0"/>
        <v>-1.6153846153846176</v>
      </c>
      <c r="K12" s="28" t="s">
        <v>10</v>
      </c>
      <c r="L12" s="28">
        <v>1</v>
      </c>
      <c r="M12" s="5">
        <v>0</v>
      </c>
      <c r="N12" s="5">
        <v>0</v>
      </c>
      <c r="O12" s="28">
        <v>1</v>
      </c>
      <c r="P12" s="5">
        <v>0</v>
      </c>
      <c r="Q12" s="50">
        <f>SUMPRODUCT($L$9:$P$9,L12:P12)</f>
        <v>3.2786885245901523E-2</v>
      </c>
      <c r="R12" s="43" t="s">
        <v>3</v>
      </c>
      <c r="S12" s="5">
        <v>0</v>
      </c>
    </row>
    <row r="13" spans="1:19">
      <c r="A13" s="3" t="s">
        <v>74</v>
      </c>
      <c r="B13" s="10">
        <f>'Q2 &amp; Q3'!C16</f>
        <v>15</v>
      </c>
      <c r="C13" s="10">
        <f>'Q2 &amp; Q3'!E16</f>
        <v>2</v>
      </c>
      <c r="D13" s="19">
        <v>1</v>
      </c>
      <c r="F13" s="42">
        <f t="shared" si="0"/>
        <v>0.69230769230768274</v>
      </c>
      <c r="K13" s="28" t="s">
        <v>11</v>
      </c>
      <c r="L13" s="5">
        <v>0</v>
      </c>
      <c r="M13" s="28">
        <v>-1</v>
      </c>
      <c r="N13" s="5">
        <v>0</v>
      </c>
      <c r="O13" s="5">
        <v>0</v>
      </c>
      <c r="P13" s="28">
        <v>1</v>
      </c>
      <c r="Q13" s="50">
        <f>SUMPRODUCT($L$9:$P$9,L13:P13)</f>
        <v>0.1420765027322404</v>
      </c>
      <c r="R13" s="43" t="s">
        <v>3</v>
      </c>
      <c r="S13" s="5">
        <v>0</v>
      </c>
    </row>
    <row r="14" spans="1:19">
      <c r="A14" s="54" t="s">
        <v>75</v>
      </c>
      <c r="B14" s="54">
        <f>'Q2 &amp; Q3'!C17</f>
        <v>6</v>
      </c>
      <c r="C14" s="54">
        <f>'Q2 &amp; Q3'!E17</f>
        <v>7</v>
      </c>
      <c r="D14" s="54">
        <v>-1</v>
      </c>
      <c r="F14" s="42">
        <f t="shared" si="0"/>
        <v>-1.3846153846153875</v>
      </c>
      <c r="K14" s="28" t="s">
        <v>12</v>
      </c>
      <c r="L14" s="5">
        <v>0</v>
      </c>
      <c r="M14" s="28">
        <v>1</v>
      </c>
      <c r="N14" s="5">
        <v>0</v>
      </c>
      <c r="O14" s="5">
        <v>0</v>
      </c>
      <c r="P14" s="28">
        <v>1</v>
      </c>
      <c r="Q14" s="50">
        <f>SUMPRODUCT($L$9:$P$9,L14:P14)</f>
        <v>0</v>
      </c>
      <c r="R14" s="43" t="s">
        <v>3</v>
      </c>
      <c r="S14" s="5">
        <v>0</v>
      </c>
    </row>
    <row r="15" spans="1:19">
      <c r="A15" s="3" t="s">
        <v>76</v>
      </c>
      <c r="B15" s="10">
        <f>'Q2 &amp; Q3'!C18</f>
        <v>8</v>
      </c>
      <c r="C15" s="10">
        <f>'Q2 &amp; Q3'!E18</f>
        <v>-100</v>
      </c>
      <c r="D15" s="19">
        <v>1</v>
      </c>
      <c r="F15" s="42">
        <f t="shared" si="0"/>
        <v>-0.92307692307692746</v>
      </c>
      <c r="K15" s="54" t="s">
        <v>66</v>
      </c>
      <c r="L15" s="54">
        <f t="shared" ref="L15:L30" si="1">B5*$D5</f>
        <v>3</v>
      </c>
      <c r="M15" s="54">
        <f t="shared" ref="M15:M30" si="2">C5*$D5</f>
        <v>-20</v>
      </c>
      <c r="N15" s="54">
        <f t="shared" ref="N15:N24" si="3">D5</f>
        <v>1</v>
      </c>
      <c r="O15" s="5">
        <v>0</v>
      </c>
      <c r="P15" s="5">
        <v>0</v>
      </c>
      <c r="Q15" s="50">
        <f>SUMPRODUCT($L$9:$P$9,L15:P15)</f>
        <v>1.2732240437158466</v>
      </c>
      <c r="R15" s="43" t="s">
        <v>4</v>
      </c>
      <c r="S15" s="5">
        <v>1</v>
      </c>
    </row>
    <row r="16" spans="1:19">
      <c r="A16" s="3" t="s">
        <v>77</v>
      </c>
      <c r="B16" s="10">
        <f>'Q2 &amp; Q3'!C19</f>
        <v>6</v>
      </c>
      <c r="C16" s="10">
        <f>'Q2 &amp; Q3'!E19</f>
        <v>-15</v>
      </c>
      <c r="D16" s="19">
        <v>1</v>
      </c>
      <c r="F16" s="42">
        <f t="shared" si="0"/>
        <v>-1.3846153846153875</v>
      </c>
      <c r="K16" s="39" t="s">
        <v>67</v>
      </c>
      <c r="L16" s="39">
        <f t="shared" si="1"/>
        <v>7</v>
      </c>
      <c r="M16" s="39">
        <f t="shared" si="2"/>
        <v>-15</v>
      </c>
      <c r="N16" s="39">
        <f t="shared" si="3"/>
        <v>-1</v>
      </c>
      <c r="O16" s="5">
        <v>0</v>
      </c>
      <c r="P16" s="5">
        <v>0</v>
      </c>
      <c r="Q16" s="50">
        <f t="shared" ref="Q16:Q29" si="4">SUMPRODUCT($L$9:$P$9,L16:P16)</f>
        <v>1.3770491803278679</v>
      </c>
      <c r="R16" s="43" t="s">
        <v>4</v>
      </c>
      <c r="S16" s="5">
        <v>1</v>
      </c>
    </row>
    <row r="17" spans="1:19">
      <c r="A17" s="3" t="s">
        <v>78</v>
      </c>
      <c r="B17" s="10">
        <f>'Q2 &amp; Q3'!C20</f>
        <v>5.2</v>
      </c>
      <c r="C17" s="10">
        <f>'Q2 &amp; Q3'!E20</f>
        <v>15</v>
      </c>
      <c r="D17" s="19">
        <v>1</v>
      </c>
      <c r="F17" s="42">
        <f t="shared" si="0"/>
        <v>-1.5692307692307714</v>
      </c>
      <c r="K17" s="39" t="s">
        <v>68</v>
      </c>
      <c r="L17" s="39">
        <f t="shared" si="1"/>
        <v>0</v>
      </c>
      <c r="M17" s="39">
        <f t="shared" si="2"/>
        <v>-19</v>
      </c>
      <c r="N17" s="39">
        <f t="shared" si="3"/>
        <v>-1</v>
      </c>
      <c r="O17" s="5">
        <v>0</v>
      </c>
      <c r="P17" s="5">
        <v>0</v>
      </c>
      <c r="Q17" s="50">
        <f t="shared" si="4"/>
        <v>1.5464480874316935</v>
      </c>
      <c r="R17" s="43" t="s">
        <v>4</v>
      </c>
      <c r="S17" s="5">
        <v>1</v>
      </c>
    </row>
    <row r="18" spans="1:19">
      <c r="A18" s="3" t="s">
        <v>79</v>
      </c>
      <c r="B18" s="10">
        <f>'Q2 &amp; Q3'!C21</f>
        <v>9</v>
      </c>
      <c r="C18" s="10">
        <f>'Q2 &amp; Q3'!E21</f>
        <v>0</v>
      </c>
      <c r="D18" s="19">
        <v>1</v>
      </c>
      <c r="F18" s="42">
        <f t="shared" si="0"/>
        <v>-0.69230769230769751</v>
      </c>
      <c r="K18" s="54" t="s">
        <v>69</v>
      </c>
      <c r="L18" s="54">
        <f t="shared" si="1"/>
        <v>4</v>
      </c>
      <c r="M18" s="54">
        <f t="shared" si="2"/>
        <v>-2</v>
      </c>
      <c r="N18" s="54">
        <f t="shared" si="3"/>
        <v>1</v>
      </c>
      <c r="O18" s="5">
        <v>0</v>
      </c>
      <c r="P18" s="5">
        <v>0</v>
      </c>
      <c r="Q18" s="50">
        <f t="shared" si="4"/>
        <v>1.0928961748633781E-2</v>
      </c>
      <c r="R18" s="43" t="s">
        <v>4</v>
      </c>
      <c r="S18" s="5">
        <v>1</v>
      </c>
    </row>
    <row r="19" spans="1:19">
      <c r="A19" s="3" t="s">
        <v>80</v>
      </c>
      <c r="B19" s="10">
        <f>'Q2 &amp; Q3'!C22</f>
        <v>9</v>
      </c>
      <c r="C19" s="10">
        <f>'Q2 &amp; Q3'!E22</f>
        <v>6</v>
      </c>
      <c r="D19" s="19">
        <v>1</v>
      </c>
      <c r="F19" s="42">
        <f t="shared" si="0"/>
        <v>-0.69230769230769751</v>
      </c>
      <c r="K19" s="39" t="s">
        <v>70</v>
      </c>
      <c r="L19" s="39">
        <f t="shared" si="1"/>
        <v>-3</v>
      </c>
      <c r="M19" s="39">
        <f t="shared" si="2"/>
        <v>-12</v>
      </c>
      <c r="N19" s="39">
        <f t="shared" si="3"/>
        <v>-1</v>
      </c>
      <c r="O19" s="5">
        <v>0</v>
      </c>
      <c r="P19" s="5">
        <v>0</v>
      </c>
      <c r="Q19" s="50">
        <f t="shared" si="4"/>
        <v>0.99999999999999978</v>
      </c>
      <c r="R19" s="43" t="s">
        <v>4</v>
      </c>
      <c r="S19" s="5">
        <v>1</v>
      </c>
    </row>
    <row r="20" spans="1:19">
      <c r="A20" s="54" t="s">
        <v>81</v>
      </c>
      <c r="B20" s="54">
        <f>'Q2 &amp; Q3'!C23</f>
        <v>29</v>
      </c>
      <c r="C20" s="54">
        <f>'Q2 &amp; Q3'!E23</f>
        <v>18</v>
      </c>
      <c r="D20" s="54">
        <v>-1</v>
      </c>
      <c r="F20" s="42">
        <f t="shared" si="0"/>
        <v>3.9230769230769025</v>
      </c>
      <c r="K20" s="39" t="s">
        <v>71</v>
      </c>
      <c r="L20" s="39">
        <f t="shared" si="1"/>
        <v>-4.8</v>
      </c>
      <c r="M20" s="39">
        <f t="shared" si="2"/>
        <v>-3</v>
      </c>
      <c r="N20" s="39">
        <f t="shared" si="3"/>
        <v>-1</v>
      </c>
      <c r="O20" s="5">
        <v>0</v>
      </c>
      <c r="P20" s="5">
        <v>0</v>
      </c>
      <c r="Q20" s="50">
        <f t="shared" si="4"/>
        <v>0.33114754098360666</v>
      </c>
      <c r="R20" s="43" t="s">
        <v>4</v>
      </c>
      <c r="S20" s="5">
        <v>1</v>
      </c>
    </row>
    <row r="21" spans="1:19">
      <c r="K21" s="39" t="s">
        <v>72</v>
      </c>
      <c r="L21" s="39">
        <f t="shared" si="1"/>
        <v>-1</v>
      </c>
      <c r="M21" s="39">
        <f t="shared" si="2"/>
        <v>0</v>
      </c>
      <c r="N21" s="39">
        <f t="shared" si="3"/>
        <v>-1</v>
      </c>
      <c r="O21" s="5">
        <v>0</v>
      </c>
      <c r="P21" s="5">
        <v>0</v>
      </c>
      <c r="Q21" s="50">
        <f t="shared" si="4"/>
        <v>0.18032786885245891</v>
      </c>
      <c r="R21" s="43" t="s">
        <v>4</v>
      </c>
      <c r="S21" s="5">
        <v>1</v>
      </c>
    </row>
    <row r="22" spans="1:19">
      <c r="K22" s="39" t="s">
        <v>73</v>
      </c>
      <c r="L22" s="39">
        <f t="shared" si="1"/>
        <v>-5</v>
      </c>
      <c r="M22" s="39">
        <f t="shared" si="2"/>
        <v>20</v>
      </c>
      <c r="N22" s="39">
        <f t="shared" si="3"/>
        <v>-1</v>
      </c>
      <c r="O22" s="5">
        <v>0</v>
      </c>
      <c r="P22" s="5">
        <v>0</v>
      </c>
      <c r="Q22" s="79">
        <f t="shared" si="4"/>
        <v>-1.3060109289617481</v>
      </c>
      <c r="R22" s="43" t="s">
        <v>4</v>
      </c>
      <c r="S22" s="5">
        <v>1</v>
      </c>
    </row>
    <row r="23" spans="1:19">
      <c r="K23" s="37" t="s">
        <v>74</v>
      </c>
      <c r="L23" s="37">
        <f t="shared" si="1"/>
        <v>15</v>
      </c>
      <c r="M23" s="37">
        <f t="shared" si="2"/>
        <v>2</v>
      </c>
      <c r="N23" s="37">
        <f t="shared" si="3"/>
        <v>1</v>
      </c>
      <c r="O23" s="5">
        <v>0</v>
      </c>
      <c r="P23" s="5">
        <v>0</v>
      </c>
      <c r="Q23" s="79">
        <f t="shared" si="4"/>
        <v>-9.2896174863388636E-2</v>
      </c>
      <c r="R23" s="43" t="s">
        <v>4</v>
      </c>
      <c r="S23" s="5">
        <v>1</v>
      </c>
    </row>
    <row r="24" spans="1:19">
      <c r="K24" s="54" t="s">
        <v>75</v>
      </c>
      <c r="L24" s="54">
        <f t="shared" si="1"/>
        <v>-6</v>
      </c>
      <c r="M24" s="54">
        <f t="shared" si="2"/>
        <v>-7</v>
      </c>
      <c r="N24" s="54">
        <f t="shared" si="3"/>
        <v>-1</v>
      </c>
      <c r="O24" s="5">
        <v>0</v>
      </c>
      <c r="P24" s="5">
        <v>0</v>
      </c>
      <c r="Q24" s="50">
        <f t="shared" si="4"/>
        <v>0.59562841530054644</v>
      </c>
      <c r="R24" s="43" t="s">
        <v>4</v>
      </c>
      <c r="S24" s="5">
        <v>1</v>
      </c>
    </row>
    <row r="25" spans="1:19">
      <c r="K25" s="37" t="s">
        <v>76</v>
      </c>
      <c r="L25" s="37">
        <f t="shared" si="1"/>
        <v>8</v>
      </c>
      <c r="M25" s="37">
        <f t="shared" si="2"/>
        <v>-100</v>
      </c>
      <c r="N25" s="37">
        <f t="shared" ref="N25:N30" si="5">D15</f>
        <v>1</v>
      </c>
      <c r="O25" s="5">
        <v>0</v>
      </c>
      <c r="P25" s="5">
        <v>0</v>
      </c>
      <c r="Q25" s="50">
        <f t="shared" si="4"/>
        <v>7.0382513661202157</v>
      </c>
      <c r="R25" s="43" t="s">
        <v>4</v>
      </c>
      <c r="S25" s="5">
        <v>1</v>
      </c>
    </row>
    <row r="26" spans="1:19">
      <c r="K26" s="37" t="s">
        <v>77</v>
      </c>
      <c r="L26" s="37">
        <f t="shared" si="1"/>
        <v>6</v>
      </c>
      <c r="M26" s="37">
        <f t="shared" si="2"/>
        <v>-15</v>
      </c>
      <c r="N26" s="37">
        <f t="shared" si="5"/>
        <v>1</v>
      </c>
      <c r="O26" s="5">
        <v>0</v>
      </c>
      <c r="P26" s="5">
        <v>0</v>
      </c>
      <c r="Q26" s="50">
        <f t="shared" si="4"/>
        <v>0.96721311475409788</v>
      </c>
      <c r="R26" s="43" t="s">
        <v>4</v>
      </c>
      <c r="S26" s="5">
        <v>1</v>
      </c>
    </row>
    <row r="27" spans="1:19">
      <c r="K27" s="37" t="s">
        <v>78</v>
      </c>
      <c r="L27" s="37">
        <f t="shared" si="1"/>
        <v>5.2</v>
      </c>
      <c r="M27" s="37">
        <f t="shared" si="2"/>
        <v>15</v>
      </c>
      <c r="N27" s="37">
        <f t="shared" si="5"/>
        <v>1</v>
      </c>
      <c r="O27" s="5">
        <v>0</v>
      </c>
      <c r="P27" s="5">
        <v>0</v>
      </c>
      <c r="Q27" s="53">
        <f t="shared" si="4"/>
        <v>-1.1770491803278686</v>
      </c>
      <c r="R27" s="43" t="s">
        <v>4</v>
      </c>
      <c r="S27" s="5">
        <v>1</v>
      </c>
    </row>
    <row r="28" spans="1:19">
      <c r="K28" s="37" t="s">
        <v>79</v>
      </c>
      <c r="L28" s="37">
        <f t="shared" si="1"/>
        <v>9</v>
      </c>
      <c r="M28" s="37">
        <f t="shared" si="2"/>
        <v>0</v>
      </c>
      <c r="N28" s="37">
        <f t="shared" si="5"/>
        <v>1</v>
      </c>
      <c r="O28" s="5">
        <v>0</v>
      </c>
      <c r="P28" s="5">
        <v>0</v>
      </c>
      <c r="Q28" s="53">
        <f t="shared" si="4"/>
        <v>-4.9180327868852819E-2</v>
      </c>
      <c r="R28" s="43" t="s">
        <v>4</v>
      </c>
      <c r="S28" s="5">
        <v>1</v>
      </c>
    </row>
    <row r="29" spans="1:19">
      <c r="K29" s="37" t="s">
        <v>80</v>
      </c>
      <c r="L29" s="37">
        <f t="shared" si="1"/>
        <v>9</v>
      </c>
      <c r="M29" s="37">
        <f t="shared" si="2"/>
        <v>6</v>
      </c>
      <c r="N29" s="37">
        <f t="shared" si="5"/>
        <v>1</v>
      </c>
      <c r="O29" s="5">
        <v>0</v>
      </c>
      <c r="P29" s="5">
        <v>0</v>
      </c>
      <c r="Q29" s="53">
        <f t="shared" si="4"/>
        <v>-0.47540983606557402</v>
      </c>
      <c r="R29" s="43" t="s">
        <v>4</v>
      </c>
      <c r="S29" s="5">
        <v>1</v>
      </c>
    </row>
    <row r="30" spans="1:19">
      <c r="K30" s="54" t="s">
        <v>81</v>
      </c>
      <c r="L30" s="54">
        <f t="shared" si="1"/>
        <v>-29</v>
      </c>
      <c r="M30" s="54">
        <f t="shared" si="2"/>
        <v>-18</v>
      </c>
      <c r="N30" s="54">
        <f t="shared" si="5"/>
        <v>-1</v>
      </c>
      <c r="O30" s="5">
        <v>0</v>
      </c>
      <c r="P30" s="5">
        <v>0</v>
      </c>
      <c r="Q30" s="50">
        <f>SUMPRODUCT($L$9:$P$9,L30:P30)</f>
        <v>1.0000000000000011</v>
      </c>
      <c r="R30" s="43" t="s">
        <v>4</v>
      </c>
      <c r="S30" s="5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13D0-98D7-1F4E-9F10-7F63B176251F}">
  <dimension ref="A6:AT47"/>
  <sheetViews>
    <sheetView topLeftCell="A29" zoomScale="110" zoomScaleNormal="110" workbookViewId="0">
      <selection activeCell="I15" sqref="I15"/>
    </sheetView>
  </sheetViews>
  <sheetFormatPr baseColWidth="10" defaultRowHeight="15"/>
  <cols>
    <col min="1" max="2" width="4.1640625" style="21" bestFit="1" customWidth="1"/>
    <col min="3" max="7" width="10.83203125" style="21"/>
    <col min="8" max="8" width="3" style="21" customWidth="1"/>
    <col min="9" max="20" width="13.1640625" style="21" customWidth="1"/>
    <col min="21" max="21" width="10.83203125" style="21"/>
    <col min="22" max="22" width="16.83203125" style="21" bestFit="1" customWidth="1"/>
    <col min="23" max="23" width="10.1640625" style="21" bestFit="1" customWidth="1"/>
    <col min="24" max="42" width="5.6640625" style="21" customWidth="1"/>
    <col min="43" max="43" width="7.5" style="21" customWidth="1"/>
    <col min="44" max="44" width="12.1640625" style="21" bestFit="1" customWidth="1"/>
    <col min="45" max="45" width="4.6640625" style="21" customWidth="1"/>
    <col min="46" max="46" width="2.1640625" style="21" bestFit="1" customWidth="1"/>
    <col min="47" max="16384" width="10.83203125" style="21"/>
  </cols>
  <sheetData>
    <row r="6" spans="1:46">
      <c r="V6" s="22" t="s">
        <v>105</v>
      </c>
      <c r="W6" s="22">
        <v>5.0000000000000001E-3</v>
      </c>
    </row>
    <row r="7" spans="1:46" ht="16">
      <c r="A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3" t="s">
        <v>106</v>
      </c>
      <c r="W7" s="23">
        <f>SUMPRODUCT(W8:AQ8,W10:AQ10)</f>
        <v>8.0000000000000182E-2</v>
      </c>
    </row>
    <row r="8" spans="1:46" ht="16"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4" t="s">
        <v>34</v>
      </c>
      <c r="W8" s="25">
        <v>0</v>
      </c>
      <c r="X8" s="25">
        <v>0</v>
      </c>
      <c r="Y8" s="25">
        <v>0</v>
      </c>
      <c r="Z8" s="25">
        <v>1</v>
      </c>
      <c r="AA8" s="25">
        <v>1</v>
      </c>
      <c r="AB8" s="25">
        <f t="shared" ref="AB8:AQ8" si="0">$W$6</f>
        <v>5.0000000000000001E-3</v>
      </c>
      <c r="AC8" s="25">
        <f t="shared" si="0"/>
        <v>5.0000000000000001E-3</v>
      </c>
      <c r="AD8" s="25">
        <f t="shared" si="0"/>
        <v>5.0000000000000001E-3</v>
      </c>
      <c r="AE8" s="25">
        <f t="shared" si="0"/>
        <v>5.0000000000000001E-3</v>
      </c>
      <c r="AF8" s="25">
        <f t="shared" si="0"/>
        <v>5.0000000000000001E-3</v>
      </c>
      <c r="AG8" s="25">
        <f t="shared" si="0"/>
        <v>5.0000000000000001E-3</v>
      </c>
      <c r="AH8" s="25">
        <f t="shared" si="0"/>
        <v>5.0000000000000001E-3</v>
      </c>
      <c r="AI8" s="25">
        <f t="shared" si="0"/>
        <v>5.0000000000000001E-3</v>
      </c>
      <c r="AJ8" s="25">
        <f t="shared" si="0"/>
        <v>5.0000000000000001E-3</v>
      </c>
      <c r="AK8" s="25">
        <f t="shared" si="0"/>
        <v>5.0000000000000001E-3</v>
      </c>
      <c r="AL8" s="25">
        <f t="shared" si="0"/>
        <v>5.0000000000000001E-3</v>
      </c>
      <c r="AM8" s="25">
        <f t="shared" si="0"/>
        <v>5.0000000000000001E-3</v>
      </c>
      <c r="AN8" s="25">
        <f t="shared" si="0"/>
        <v>5.0000000000000001E-3</v>
      </c>
      <c r="AO8" s="25">
        <f t="shared" si="0"/>
        <v>5.0000000000000001E-3</v>
      </c>
      <c r="AP8" s="25">
        <f t="shared" si="0"/>
        <v>5.0000000000000001E-3</v>
      </c>
      <c r="AQ8" s="25">
        <f t="shared" si="0"/>
        <v>5.0000000000000001E-3</v>
      </c>
    </row>
    <row r="9" spans="1:46" ht="16"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6" t="s">
        <v>1</v>
      </c>
      <c r="W9" s="26" t="s">
        <v>5</v>
      </c>
      <c r="X9" s="26" t="s">
        <v>6</v>
      </c>
      <c r="Y9" s="26" t="s">
        <v>2</v>
      </c>
      <c r="Z9" s="26" t="s">
        <v>7</v>
      </c>
      <c r="AA9" s="26" t="s">
        <v>8</v>
      </c>
      <c r="AB9" s="26" t="s">
        <v>18</v>
      </c>
      <c r="AC9" s="26" t="s">
        <v>19</v>
      </c>
      <c r="AD9" s="26" t="s">
        <v>20</v>
      </c>
      <c r="AE9" s="26" t="s">
        <v>21</v>
      </c>
      <c r="AF9" s="26" t="s">
        <v>22</v>
      </c>
      <c r="AG9" s="26" t="s">
        <v>23</v>
      </c>
      <c r="AH9" s="26" t="s">
        <v>24</v>
      </c>
      <c r="AI9" s="26" t="s">
        <v>25</v>
      </c>
      <c r="AJ9" s="26" t="s">
        <v>26</v>
      </c>
      <c r="AK9" s="26" t="s">
        <v>27</v>
      </c>
      <c r="AL9" s="26" t="s">
        <v>28</v>
      </c>
      <c r="AM9" s="26" t="s">
        <v>29</v>
      </c>
      <c r="AN9" s="26" t="s">
        <v>30</v>
      </c>
      <c r="AO9" s="26" t="s">
        <v>31</v>
      </c>
      <c r="AP9" s="26" t="s">
        <v>32</v>
      </c>
      <c r="AQ9" s="26" t="s">
        <v>33</v>
      </c>
    </row>
    <row r="10" spans="1:46" ht="16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7" t="s">
        <v>107</v>
      </c>
      <c r="W10" s="27">
        <v>0</v>
      </c>
      <c r="X10" s="27">
        <v>0</v>
      </c>
      <c r="Y10" s="27">
        <v>1</v>
      </c>
      <c r="Z10" s="27">
        <v>2.2204460492503131E-16</v>
      </c>
      <c r="AA10" s="27">
        <v>0</v>
      </c>
      <c r="AB10" s="27">
        <v>0</v>
      </c>
      <c r="AC10" s="27">
        <v>1.9999999999999987</v>
      </c>
      <c r="AD10" s="27">
        <v>1.9999999999999982</v>
      </c>
      <c r="AE10" s="27">
        <v>0</v>
      </c>
      <c r="AF10" s="27">
        <v>1.9999999999999996</v>
      </c>
      <c r="AG10" s="27">
        <v>2.0000000000000004</v>
      </c>
      <c r="AH10" s="27">
        <v>1.9999999999999987</v>
      </c>
      <c r="AI10" s="27">
        <v>1.9999999999999987</v>
      </c>
      <c r="AJ10" s="27">
        <v>0</v>
      </c>
      <c r="AK10" s="27">
        <v>1.9999999999999996</v>
      </c>
      <c r="AL10" s="27">
        <v>0</v>
      </c>
      <c r="AM10" s="27">
        <v>0</v>
      </c>
      <c r="AN10" s="27">
        <v>0</v>
      </c>
      <c r="AO10" s="27">
        <v>0</v>
      </c>
      <c r="AP10" s="27">
        <v>0</v>
      </c>
      <c r="AQ10" s="27">
        <v>1.9999999999999996</v>
      </c>
    </row>
    <row r="11" spans="1:46" ht="16">
      <c r="H11" s="27" t="s">
        <v>5</v>
      </c>
      <c r="I11" s="4">
        <v>0</v>
      </c>
      <c r="J11" s="101"/>
      <c r="K11" s="101"/>
      <c r="L11" s="4">
        <v>5.3619302949060024E-3</v>
      </c>
      <c r="M11" s="95"/>
      <c r="N11" s="95"/>
      <c r="O11" s="4">
        <v>1.6666666666666614E-2</v>
      </c>
      <c r="P11" s="81"/>
      <c r="Q11" s="81"/>
      <c r="R11" s="4">
        <v>1.6666666666666614E-2</v>
      </c>
      <c r="S11" s="104"/>
      <c r="T11" s="104"/>
      <c r="U11" s="2"/>
    </row>
    <row r="12" spans="1:46" ht="16">
      <c r="H12" s="27" t="s">
        <v>6</v>
      </c>
      <c r="I12" s="4">
        <v>-1.6806722689075588E-2</v>
      </c>
      <c r="J12" s="101"/>
      <c r="K12" s="101"/>
      <c r="L12" s="4">
        <v>-6.4343163538873885E-2</v>
      </c>
      <c r="M12" s="95"/>
      <c r="N12" s="95"/>
      <c r="O12" s="4">
        <v>-7.2222222222222104E-2</v>
      </c>
      <c r="P12" s="81"/>
      <c r="Q12" s="81"/>
      <c r="R12" s="4">
        <v>-7.2222222222222104E-2</v>
      </c>
      <c r="S12" s="104"/>
      <c r="T12" s="104"/>
      <c r="U12" s="2"/>
      <c r="V12" s="28" t="s">
        <v>9</v>
      </c>
      <c r="W12" s="29">
        <v>-1</v>
      </c>
      <c r="X12" s="30">
        <v>0</v>
      </c>
      <c r="Y12" s="30">
        <v>0</v>
      </c>
      <c r="Z12" s="29">
        <v>1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0</v>
      </c>
      <c r="AL12" s="30">
        <v>0</v>
      </c>
      <c r="AM12" s="30">
        <v>0</v>
      </c>
      <c r="AN12" s="30">
        <v>0</v>
      </c>
      <c r="AO12" s="30">
        <v>0</v>
      </c>
      <c r="AP12" s="30">
        <v>0</v>
      </c>
      <c r="AQ12" s="30">
        <v>0</v>
      </c>
      <c r="AR12" s="30">
        <f t="shared" ref="AR12:AR47" si="1">SUMPRODUCT($W$10:$AQ$10,W12:AQ12)</f>
        <v>2.2204460492503131E-16</v>
      </c>
      <c r="AS12" s="31" t="s">
        <v>3</v>
      </c>
      <c r="AT12" s="30">
        <v>0</v>
      </c>
    </row>
    <row r="13" spans="1:46" ht="16">
      <c r="H13" s="27" t="s">
        <v>2</v>
      </c>
      <c r="I13" s="4">
        <v>-0.68067226890756261</v>
      </c>
      <c r="J13" s="101"/>
      <c r="K13" s="101"/>
      <c r="L13" s="4">
        <v>2.6809651474555274E-3</v>
      </c>
      <c r="M13" s="95"/>
      <c r="N13" s="95"/>
      <c r="O13" s="4">
        <v>-0.18333333333334867</v>
      </c>
      <c r="P13" s="81"/>
      <c r="Q13" s="81"/>
      <c r="R13" s="4">
        <v>-0.18333333333334867</v>
      </c>
      <c r="S13" s="104"/>
      <c r="T13" s="104"/>
      <c r="U13" s="2"/>
      <c r="V13" s="28" t="s">
        <v>10</v>
      </c>
      <c r="W13" s="29">
        <v>1</v>
      </c>
      <c r="X13" s="30">
        <v>0</v>
      </c>
      <c r="Y13" s="30">
        <v>0</v>
      </c>
      <c r="Z13" s="29">
        <v>1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0</v>
      </c>
      <c r="AL13" s="30">
        <v>0</v>
      </c>
      <c r="AM13" s="30">
        <v>0</v>
      </c>
      <c r="AN13" s="30">
        <v>0</v>
      </c>
      <c r="AO13" s="30">
        <v>0</v>
      </c>
      <c r="AP13" s="30">
        <v>0</v>
      </c>
      <c r="AQ13" s="30">
        <v>0</v>
      </c>
      <c r="AR13" s="30">
        <f t="shared" si="1"/>
        <v>2.2204460492503131E-16</v>
      </c>
      <c r="AS13" s="31" t="s">
        <v>3</v>
      </c>
      <c r="AT13" s="30">
        <v>0</v>
      </c>
    </row>
    <row r="14" spans="1:46" ht="16">
      <c r="I14" s="101"/>
      <c r="J14" s="102" t="s">
        <v>110</v>
      </c>
      <c r="K14" s="102"/>
      <c r="L14" s="95"/>
      <c r="M14" s="96" t="s">
        <v>110</v>
      </c>
      <c r="N14" s="96"/>
      <c r="O14" s="81"/>
      <c r="P14" s="98" t="s">
        <v>110</v>
      </c>
      <c r="Q14" s="98"/>
      <c r="R14" s="104"/>
      <c r="S14" s="105" t="s">
        <v>110</v>
      </c>
      <c r="T14" s="105"/>
      <c r="U14" s="2"/>
      <c r="V14" s="28" t="s">
        <v>11</v>
      </c>
      <c r="W14" s="30">
        <v>0</v>
      </c>
      <c r="X14" s="29">
        <v>-1</v>
      </c>
      <c r="Y14" s="30">
        <v>0</v>
      </c>
      <c r="Z14" s="30">
        <v>0</v>
      </c>
      <c r="AA14" s="29">
        <v>1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f t="shared" si="1"/>
        <v>0</v>
      </c>
      <c r="AS14" s="31" t="s">
        <v>3</v>
      </c>
      <c r="AT14" s="30">
        <v>0</v>
      </c>
    </row>
    <row r="15" spans="1:46" ht="16">
      <c r="B15"/>
      <c r="C15" s="93" t="s">
        <v>35</v>
      </c>
      <c r="D15" s="93"/>
      <c r="E15" s="93" t="s">
        <v>15</v>
      </c>
      <c r="F15" s="93"/>
      <c r="G15" s="5" t="s">
        <v>36</v>
      </c>
      <c r="I15" s="76" t="s">
        <v>112</v>
      </c>
      <c r="J15" s="76" t="s">
        <v>102</v>
      </c>
      <c r="K15" s="76" t="s">
        <v>103</v>
      </c>
      <c r="L15" s="75" t="s">
        <v>116</v>
      </c>
      <c r="M15" s="75" t="s">
        <v>102</v>
      </c>
      <c r="N15" s="75" t="s">
        <v>103</v>
      </c>
      <c r="O15" s="78" t="s">
        <v>104</v>
      </c>
      <c r="P15" s="78" t="s">
        <v>102</v>
      </c>
      <c r="Q15" s="78" t="s">
        <v>103</v>
      </c>
      <c r="R15" s="106" t="s">
        <v>115</v>
      </c>
      <c r="S15" s="106" t="s">
        <v>102</v>
      </c>
      <c r="T15" s="106" t="s">
        <v>103</v>
      </c>
      <c r="V15" s="28" t="s">
        <v>12</v>
      </c>
      <c r="W15" s="30">
        <v>0</v>
      </c>
      <c r="X15" s="29">
        <v>1</v>
      </c>
      <c r="Y15" s="30">
        <v>0</v>
      </c>
      <c r="Z15" s="30">
        <v>0</v>
      </c>
      <c r="AA15" s="29">
        <v>1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f t="shared" si="1"/>
        <v>0</v>
      </c>
      <c r="AS15" s="31" t="s">
        <v>3</v>
      </c>
      <c r="AT15" s="30">
        <v>0</v>
      </c>
    </row>
    <row r="16" spans="1:46" ht="16">
      <c r="B16" t="s">
        <v>66</v>
      </c>
      <c r="C16" s="36" t="s">
        <v>13</v>
      </c>
      <c r="D16" s="36">
        <f>'Q1'!C5</f>
        <v>3</v>
      </c>
      <c r="E16" s="36" t="s">
        <v>37</v>
      </c>
      <c r="F16" s="36">
        <f>'Q1'!F5</f>
        <v>-20</v>
      </c>
      <c r="G16" s="36">
        <v>1</v>
      </c>
      <c r="I16" s="103">
        <f>-($D16*I$11+I$13)/I$12</f>
        <v>-40.500000000000078</v>
      </c>
      <c r="J16" s="103">
        <f>(1-($I$13+$I$11*D16))/$I$12</f>
        <v>-100.00000000000023</v>
      </c>
      <c r="K16" s="103">
        <f>(-1-($I$13+$I$11*D16))/$I$12</f>
        <v>19.000000000000075</v>
      </c>
      <c r="L16" s="100">
        <f>-($D16*L$11+L$13)/L$12</f>
        <v>0.29166666666669749</v>
      </c>
      <c r="M16" s="97">
        <f>(1-(L$13+L$11*$D16))/L$12</f>
        <v>-15.249999999999996</v>
      </c>
      <c r="N16" s="97">
        <f>(-1-(L$13+L$11*$D16))/L$12</f>
        <v>15.833333333333391</v>
      </c>
      <c r="O16" s="99">
        <f t="shared" ref="O16:R31" si="2">-($D16*O$11+O$13)/O$12</f>
        <v>-1.8461538461540636</v>
      </c>
      <c r="P16" s="99">
        <f>(1-(O$13+O$11*$D16))/O$12</f>
        <v>-15.692307692307933</v>
      </c>
      <c r="Q16" s="99">
        <f>(-1-(O$13+O$11*$D16))/O$12</f>
        <v>11.999999999999805</v>
      </c>
      <c r="R16" s="107">
        <f t="shared" si="2"/>
        <v>-1.8461538461540636</v>
      </c>
      <c r="S16" s="107">
        <f>(1-(R$13+R$11*$D16))/R$12</f>
        <v>-15.692307692307933</v>
      </c>
      <c r="T16" s="107">
        <f>(-1-(R$13+R$11*$D16))/R$12</f>
        <v>11.999999999999805</v>
      </c>
      <c r="U16" s="2"/>
      <c r="V16" s="37" t="s">
        <v>66</v>
      </c>
      <c r="W16" s="37">
        <f t="shared" ref="W16:W31" si="3">D16*G16</f>
        <v>3</v>
      </c>
      <c r="X16" s="37">
        <f t="shared" ref="X16:X31" si="4">F16*G16</f>
        <v>-20</v>
      </c>
      <c r="Y16" s="37">
        <f t="shared" ref="Y16:Y31" si="5">G16</f>
        <v>1</v>
      </c>
      <c r="Z16" s="30">
        <v>0</v>
      </c>
      <c r="AA16" s="30">
        <v>0</v>
      </c>
      <c r="AB16" s="37">
        <v>1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>
        <v>0</v>
      </c>
      <c r="AO16" s="30">
        <v>0</v>
      </c>
      <c r="AP16" s="30">
        <v>0</v>
      </c>
      <c r="AQ16" s="30">
        <v>0</v>
      </c>
      <c r="AR16" s="30">
        <f t="shared" si="1"/>
        <v>1</v>
      </c>
      <c r="AS16" s="31" t="s">
        <v>4</v>
      </c>
      <c r="AT16" s="30">
        <v>1</v>
      </c>
    </row>
    <row r="17" spans="2:46" ht="16">
      <c r="B17" t="s">
        <v>67</v>
      </c>
      <c r="C17" s="38" t="s">
        <v>14</v>
      </c>
      <c r="D17" s="38">
        <f>'Q1'!C6</f>
        <v>-7</v>
      </c>
      <c r="E17" s="38" t="s">
        <v>38</v>
      </c>
      <c r="F17" s="38">
        <f>'Q1'!F6</f>
        <v>15</v>
      </c>
      <c r="G17" s="38">
        <v>-1</v>
      </c>
      <c r="I17" s="103">
        <f t="shared" ref="I17:L31" si="6">-($D17*I$11+I$13)/I$12</f>
        <v>-40.500000000000078</v>
      </c>
      <c r="J17" s="103">
        <f t="shared" ref="J17:J31" si="7">(1-($I$13+$I$11*D17))/$I$12</f>
        <v>-100.00000000000023</v>
      </c>
      <c r="K17" s="103">
        <f t="shared" ref="K17:K31" si="8">(-1-($I$13+$I$11*D17))/$I$12</f>
        <v>19.000000000000075</v>
      </c>
      <c r="L17" s="100">
        <f t="shared" si="6"/>
        <v>-0.54166666666661178</v>
      </c>
      <c r="M17" s="97">
        <f t="shared" ref="M17:M31" si="9">(1-($L$13+$L$11*D17))/$L$12</f>
        <v>-16.083333333333307</v>
      </c>
      <c r="N17" s="97">
        <f t="shared" ref="N17:N31" si="10">(-1-($L$13+$L$11*D17))/$L$12</f>
        <v>15.000000000000082</v>
      </c>
      <c r="O17" s="99">
        <f t="shared" si="2"/>
        <v>-4.1538461538463682</v>
      </c>
      <c r="P17" s="99">
        <f t="shared" ref="P17:P31" si="11">(1-(O$13+O$11*$D17))/O$12</f>
        <v>-18.000000000000234</v>
      </c>
      <c r="Q17" s="99">
        <f t="shared" ref="Q17:Q31" si="12">(-1-(O$13+O$11*$D17))/O$12</f>
        <v>9.6923076923075016</v>
      </c>
      <c r="R17" s="107">
        <f t="shared" si="2"/>
        <v>-4.1538461538463682</v>
      </c>
      <c r="S17" s="107">
        <f t="shared" ref="S17:S31" si="13">(1-(R$13+R$11*$D17))/R$12</f>
        <v>-18.000000000000234</v>
      </c>
      <c r="T17" s="107">
        <f t="shared" ref="T17:T31" si="14">(-1-(R$13+R$11*$D17))/R$12</f>
        <v>9.6923076923075016</v>
      </c>
      <c r="U17" s="2"/>
      <c r="V17" s="39" t="s">
        <v>67</v>
      </c>
      <c r="W17" s="39">
        <f t="shared" si="3"/>
        <v>7</v>
      </c>
      <c r="X17" s="39">
        <f t="shared" si="4"/>
        <v>-15</v>
      </c>
      <c r="Y17" s="39">
        <f t="shared" si="5"/>
        <v>-1</v>
      </c>
      <c r="Z17" s="30">
        <v>0</v>
      </c>
      <c r="AA17" s="30">
        <v>0</v>
      </c>
      <c r="AB17" s="30">
        <v>0</v>
      </c>
      <c r="AC17" s="39">
        <v>1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f t="shared" si="1"/>
        <v>0.99999999999999867</v>
      </c>
      <c r="AS17" s="31" t="s">
        <v>4</v>
      </c>
      <c r="AT17" s="30">
        <v>1</v>
      </c>
    </row>
    <row r="18" spans="2:46" ht="16">
      <c r="B18" t="s">
        <v>68</v>
      </c>
      <c r="C18" s="38" t="s">
        <v>17</v>
      </c>
      <c r="D18" s="38">
        <f>'Q1'!C7</f>
        <v>0</v>
      </c>
      <c r="E18" s="38" t="s">
        <v>39</v>
      </c>
      <c r="F18" s="38">
        <f>'Q1'!F7</f>
        <v>19</v>
      </c>
      <c r="G18" s="38">
        <v>-1</v>
      </c>
      <c r="I18" s="103">
        <f t="shared" si="6"/>
        <v>-40.500000000000078</v>
      </c>
      <c r="J18" s="103">
        <f t="shared" si="7"/>
        <v>-100.00000000000023</v>
      </c>
      <c r="K18" s="103">
        <f t="shared" si="8"/>
        <v>19.000000000000075</v>
      </c>
      <c r="L18" s="100">
        <f t="shared" si="6"/>
        <v>4.1666666666704724E-2</v>
      </c>
      <c r="M18" s="97">
        <f t="shared" si="9"/>
        <v>-15.499999999999989</v>
      </c>
      <c r="N18" s="97">
        <f t="shared" si="10"/>
        <v>15.583333333333398</v>
      </c>
      <c r="O18" s="99">
        <f t="shared" si="2"/>
        <v>-2.538461538461755</v>
      </c>
      <c r="P18" s="99">
        <f t="shared" si="11"/>
        <v>-16.384615384615625</v>
      </c>
      <c r="Q18" s="99">
        <f t="shared" si="12"/>
        <v>11.307692307692113</v>
      </c>
      <c r="R18" s="107">
        <f t="shared" si="2"/>
        <v>-2.538461538461755</v>
      </c>
      <c r="S18" s="107">
        <f t="shared" si="13"/>
        <v>-16.384615384615625</v>
      </c>
      <c r="T18" s="107">
        <f t="shared" si="14"/>
        <v>11.307692307692113</v>
      </c>
      <c r="U18" s="2"/>
      <c r="V18" s="39" t="s">
        <v>68</v>
      </c>
      <c r="W18" s="39">
        <f t="shared" si="3"/>
        <v>0</v>
      </c>
      <c r="X18" s="39">
        <f t="shared" si="4"/>
        <v>-19</v>
      </c>
      <c r="Y18" s="39">
        <f t="shared" si="5"/>
        <v>-1</v>
      </c>
      <c r="Z18" s="30">
        <v>0</v>
      </c>
      <c r="AA18" s="30">
        <v>0</v>
      </c>
      <c r="AB18" s="30">
        <v>0</v>
      </c>
      <c r="AC18" s="30">
        <v>0</v>
      </c>
      <c r="AD18" s="39">
        <v>1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f t="shared" si="1"/>
        <v>0.99999999999999822</v>
      </c>
      <c r="AS18" s="31" t="s">
        <v>4</v>
      </c>
      <c r="AT18" s="30">
        <v>1</v>
      </c>
    </row>
    <row r="19" spans="2:46" ht="16">
      <c r="B19" t="s">
        <v>69</v>
      </c>
      <c r="C19" s="36" t="s">
        <v>53</v>
      </c>
      <c r="D19" s="36">
        <f>'Q1'!C8</f>
        <v>4</v>
      </c>
      <c r="E19" s="36" t="s">
        <v>40</v>
      </c>
      <c r="F19" s="36">
        <f>'Q1'!F8</f>
        <v>-2</v>
      </c>
      <c r="G19" s="36">
        <v>1</v>
      </c>
      <c r="I19" s="103">
        <f t="shared" si="6"/>
        <v>-40.500000000000078</v>
      </c>
      <c r="J19" s="103">
        <f t="shared" si="7"/>
        <v>-100.00000000000023</v>
      </c>
      <c r="K19" s="103">
        <f t="shared" si="8"/>
        <v>19.000000000000075</v>
      </c>
      <c r="L19" s="100">
        <f t="shared" si="6"/>
        <v>0.37500000000002842</v>
      </c>
      <c r="M19" s="97">
        <f t="shared" si="9"/>
        <v>-15.166666666666664</v>
      </c>
      <c r="N19" s="97">
        <f t="shared" si="10"/>
        <v>15.916666666666721</v>
      </c>
      <c r="O19" s="99">
        <f t="shared" si="2"/>
        <v>-1.6153846153848332</v>
      </c>
      <c r="P19" s="99">
        <f t="shared" si="11"/>
        <v>-15.461538461538703</v>
      </c>
      <c r="Q19" s="99">
        <f t="shared" si="12"/>
        <v>12.230769230769035</v>
      </c>
      <c r="R19" s="107">
        <f t="shared" si="2"/>
        <v>-1.6153846153848332</v>
      </c>
      <c r="S19" s="107">
        <f t="shared" si="13"/>
        <v>-15.461538461538703</v>
      </c>
      <c r="T19" s="107">
        <f t="shared" si="14"/>
        <v>12.230769230769035</v>
      </c>
      <c r="U19" s="2"/>
      <c r="V19" s="37" t="s">
        <v>69</v>
      </c>
      <c r="W19" s="37">
        <f t="shared" si="3"/>
        <v>4</v>
      </c>
      <c r="X19" s="37">
        <f t="shared" si="4"/>
        <v>-2</v>
      </c>
      <c r="Y19" s="37">
        <f t="shared" si="5"/>
        <v>1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7">
        <v>1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f t="shared" si="1"/>
        <v>1</v>
      </c>
      <c r="AS19" s="31" t="s">
        <v>4</v>
      </c>
      <c r="AT19" s="30">
        <v>1</v>
      </c>
    </row>
    <row r="20" spans="2:46" ht="16">
      <c r="B20" t="s">
        <v>70</v>
      </c>
      <c r="C20" s="38" t="s">
        <v>54</v>
      </c>
      <c r="D20" s="38">
        <f>'Q1'!C9</f>
        <v>3</v>
      </c>
      <c r="E20" s="38" t="s">
        <v>41</v>
      </c>
      <c r="F20" s="38">
        <f>'Q1'!F9</f>
        <v>12</v>
      </c>
      <c r="G20" s="38">
        <v>-1</v>
      </c>
      <c r="I20" s="103">
        <f t="shared" si="6"/>
        <v>-40.500000000000078</v>
      </c>
      <c r="J20" s="103">
        <f t="shared" si="7"/>
        <v>-100.00000000000023</v>
      </c>
      <c r="K20" s="103">
        <f t="shared" si="8"/>
        <v>19.000000000000075</v>
      </c>
      <c r="L20" s="100">
        <f t="shared" si="6"/>
        <v>0.29166666666669749</v>
      </c>
      <c r="M20" s="97">
        <f t="shared" si="9"/>
        <v>-15.249999999999996</v>
      </c>
      <c r="N20" s="97">
        <f t="shared" si="10"/>
        <v>15.833333333333391</v>
      </c>
      <c r="O20" s="99">
        <f t="shared" si="2"/>
        <v>-1.8461538461540636</v>
      </c>
      <c r="P20" s="99">
        <f t="shared" si="11"/>
        <v>-15.692307692307933</v>
      </c>
      <c r="Q20" s="99">
        <f t="shared" si="12"/>
        <v>11.999999999999805</v>
      </c>
      <c r="R20" s="107">
        <f t="shared" si="2"/>
        <v>-1.8461538461540636</v>
      </c>
      <c r="S20" s="107">
        <f t="shared" si="13"/>
        <v>-15.692307692307933</v>
      </c>
      <c r="T20" s="107">
        <f t="shared" si="14"/>
        <v>11.999999999999805</v>
      </c>
      <c r="U20" s="2"/>
      <c r="V20" s="39" t="s">
        <v>70</v>
      </c>
      <c r="W20" s="39">
        <f t="shared" si="3"/>
        <v>-3</v>
      </c>
      <c r="X20" s="39">
        <f t="shared" si="4"/>
        <v>-12</v>
      </c>
      <c r="Y20" s="39">
        <f t="shared" si="5"/>
        <v>-1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9">
        <v>1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f t="shared" si="1"/>
        <v>0.99999999999999956</v>
      </c>
      <c r="AS20" s="31" t="s">
        <v>4</v>
      </c>
      <c r="AT20" s="30">
        <v>1</v>
      </c>
    </row>
    <row r="21" spans="2:46" ht="16">
      <c r="B21" t="s">
        <v>71</v>
      </c>
      <c r="C21" s="38" t="s">
        <v>55</v>
      </c>
      <c r="D21" s="38">
        <f>'Q1'!C10</f>
        <v>4.8</v>
      </c>
      <c r="E21" s="38" t="s">
        <v>42</v>
      </c>
      <c r="F21" s="38">
        <f>'Q1'!F10</f>
        <v>3</v>
      </c>
      <c r="G21" s="38">
        <v>-1</v>
      </c>
      <c r="I21" s="103">
        <f t="shared" si="6"/>
        <v>-40.500000000000078</v>
      </c>
      <c r="J21" s="103">
        <f t="shared" si="7"/>
        <v>-100.00000000000023</v>
      </c>
      <c r="K21" s="103">
        <f t="shared" si="8"/>
        <v>19.000000000000075</v>
      </c>
      <c r="L21" s="100">
        <f t="shared" si="6"/>
        <v>0.44166666666669313</v>
      </c>
      <c r="M21" s="97">
        <f t="shared" si="9"/>
        <v>-15.100000000000001</v>
      </c>
      <c r="N21" s="97">
        <f t="shared" si="10"/>
        <v>15.983333333333386</v>
      </c>
      <c r="O21" s="99">
        <f t="shared" si="2"/>
        <v>-1.4307692307694488</v>
      </c>
      <c r="P21" s="99">
        <f t="shared" si="11"/>
        <v>-15.276923076923316</v>
      </c>
      <c r="Q21" s="99">
        <f t="shared" si="12"/>
        <v>12.41538461538442</v>
      </c>
      <c r="R21" s="107">
        <f t="shared" si="2"/>
        <v>-1.4307692307694488</v>
      </c>
      <c r="S21" s="107">
        <f t="shared" si="13"/>
        <v>-15.276923076923316</v>
      </c>
      <c r="T21" s="107">
        <f t="shared" si="14"/>
        <v>12.41538461538442</v>
      </c>
      <c r="U21" s="2"/>
      <c r="V21" s="39" t="s">
        <v>71</v>
      </c>
      <c r="W21" s="39">
        <f t="shared" si="3"/>
        <v>-4.8</v>
      </c>
      <c r="X21" s="39">
        <f t="shared" si="4"/>
        <v>-3</v>
      </c>
      <c r="Y21" s="39">
        <f t="shared" si="5"/>
        <v>-1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9">
        <v>1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f t="shared" si="1"/>
        <v>1.0000000000000004</v>
      </c>
      <c r="AS21" s="31" t="s">
        <v>4</v>
      </c>
      <c r="AT21" s="30">
        <v>1</v>
      </c>
    </row>
    <row r="22" spans="2:46" ht="16">
      <c r="B22" t="s">
        <v>72</v>
      </c>
      <c r="C22" s="38" t="s">
        <v>56</v>
      </c>
      <c r="D22" s="38">
        <f>'Q1'!C11</f>
        <v>1</v>
      </c>
      <c r="E22" s="38" t="s">
        <v>43</v>
      </c>
      <c r="F22" s="38">
        <f>'Q1'!F11</f>
        <v>0</v>
      </c>
      <c r="G22" s="38">
        <v>-1</v>
      </c>
      <c r="I22" s="103">
        <f t="shared" si="6"/>
        <v>-40.500000000000078</v>
      </c>
      <c r="J22" s="103">
        <f t="shared" si="7"/>
        <v>-100.00000000000023</v>
      </c>
      <c r="K22" s="103">
        <f t="shared" si="8"/>
        <v>19.000000000000075</v>
      </c>
      <c r="L22" s="100">
        <f t="shared" si="6"/>
        <v>0.12500000000003567</v>
      </c>
      <c r="M22" s="97">
        <f t="shared" si="9"/>
        <v>-15.416666666666659</v>
      </c>
      <c r="N22" s="97">
        <f t="shared" si="10"/>
        <v>15.666666666666728</v>
      </c>
      <c r="O22" s="99">
        <f t="shared" si="2"/>
        <v>-2.3076923076925246</v>
      </c>
      <c r="P22" s="99">
        <f t="shared" si="11"/>
        <v>-16.153846153846395</v>
      </c>
      <c r="Q22" s="99">
        <f t="shared" si="12"/>
        <v>11.538461538461345</v>
      </c>
      <c r="R22" s="107">
        <f t="shared" si="2"/>
        <v>-2.3076923076925246</v>
      </c>
      <c r="S22" s="107">
        <f t="shared" si="13"/>
        <v>-16.153846153846395</v>
      </c>
      <c r="T22" s="107">
        <f t="shared" si="14"/>
        <v>11.538461538461345</v>
      </c>
      <c r="U22" s="2"/>
      <c r="V22" s="39" t="s">
        <v>72</v>
      </c>
      <c r="W22" s="39">
        <f t="shared" si="3"/>
        <v>-1</v>
      </c>
      <c r="X22" s="39">
        <f t="shared" si="4"/>
        <v>0</v>
      </c>
      <c r="Y22" s="39">
        <f t="shared" si="5"/>
        <v>-1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9">
        <v>1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0">
        <v>0</v>
      </c>
      <c r="AP22" s="30">
        <v>0</v>
      </c>
      <c r="AQ22" s="30">
        <v>0</v>
      </c>
      <c r="AR22" s="30">
        <f t="shared" si="1"/>
        <v>0.99999999999999867</v>
      </c>
      <c r="AS22" s="31" t="s">
        <v>4</v>
      </c>
      <c r="AT22" s="30">
        <v>1</v>
      </c>
    </row>
    <row r="23" spans="2:46" ht="16">
      <c r="B23" t="s">
        <v>73</v>
      </c>
      <c r="C23" s="38" t="s">
        <v>57</v>
      </c>
      <c r="D23" s="38">
        <f>'Q1'!C12</f>
        <v>5</v>
      </c>
      <c r="E23" s="38" t="s">
        <v>44</v>
      </c>
      <c r="F23" s="38">
        <f>'Q1'!F12</f>
        <v>-20</v>
      </c>
      <c r="G23" s="38">
        <v>-1</v>
      </c>
      <c r="I23" s="103">
        <f t="shared" si="6"/>
        <v>-40.500000000000078</v>
      </c>
      <c r="J23" s="103">
        <f t="shared" si="7"/>
        <v>-100.00000000000023</v>
      </c>
      <c r="K23" s="103">
        <f t="shared" si="8"/>
        <v>19.000000000000075</v>
      </c>
      <c r="L23" s="100">
        <f t="shared" si="6"/>
        <v>0.45833333333335941</v>
      </c>
      <c r="M23" s="97">
        <f t="shared" si="9"/>
        <v>-15.083333333333334</v>
      </c>
      <c r="N23" s="97">
        <f t="shared" si="10"/>
        <v>16.000000000000053</v>
      </c>
      <c r="O23" s="99">
        <f t="shared" si="2"/>
        <v>-1.3846153846156029</v>
      </c>
      <c r="P23" s="99">
        <f t="shared" si="11"/>
        <v>-15.230769230769472</v>
      </c>
      <c r="Q23" s="99">
        <f t="shared" si="12"/>
        <v>12.461538461538266</v>
      </c>
      <c r="R23" s="107">
        <f t="shared" si="2"/>
        <v>-1.3846153846156029</v>
      </c>
      <c r="S23" s="107">
        <f t="shared" si="13"/>
        <v>-15.230769230769472</v>
      </c>
      <c r="T23" s="107">
        <f t="shared" si="14"/>
        <v>12.461538461538266</v>
      </c>
      <c r="U23" s="2"/>
      <c r="V23" s="39" t="s">
        <v>73</v>
      </c>
      <c r="W23" s="39">
        <f t="shared" si="3"/>
        <v>-5</v>
      </c>
      <c r="X23" s="39">
        <f t="shared" si="4"/>
        <v>20</v>
      </c>
      <c r="Y23" s="39">
        <f t="shared" si="5"/>
        <v>-1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9">
        <v>1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f t="shared" si="1"/>
        <v>0.99999999999999867</v>
      </c>
      <c r="AS23" s="31" t="s">
        <v>4</v>
      </c>
      <c r="AT23" s="30">
        <v>1</v>
      </c>
    </row>
    <row r="24" spans="2:46" ht="16">
      <c r="B24" t="s">
        <v>74</v>
      </c>
      <c r="C24" s="36" t="s">
        <v>58</v>
      </c>
      <c r="D24" s="36">
        <f>'Q1'!C13</f>
        <v>15</v>
      </c>
      <c r="E24" s="36" t="s">
        <v>45</v>
      </c>
      <c r="F24" s="36">
        <f>'Q1'!F13</f>
        <v>2</v>
      </c>
      <c r="G24" s="36">
        <v>1</v>
      </c>
      <c r="I24" s="103">
        <f t="shared" si="6"/>
        <v>-40.500000000000078</v>
      </c>
      <c r="J24" s="103">
        <f t="shared" si="7"/>
        <v>-100.00000000000023</v>
      </c>
      <c r="K24" s="103">
        <f t="shared" si="8"/>
        <v>19.000000000000075</v>
      </c>
      <c r="L24" s="100">
        <f t="shared" si="6"/>
        <v>1.2916666666666687</v>
      </c>
      <c r="M24" s="97">
        <f t="shared" si="9"/>
        <v>-14.250000000000025</v>
      </c>
      <c r="N24" s="97">
        <f t="shared" si="10"/>
        <v>16.833333333333364</v>
      </c>
      <c r="O24" s="99">
        <f t="shared" si="2"/>
        <v>0.92307692307670153</v>
      </c>
      <c r="P24" s="99">
        <f t="shared" si="11"/>
        <v>-12.923076923077167</v>
      </c>
      <c r="Q24" s="99">
        <f t="shared" si="12"/>
        <v>14.769230769230569</v>
      </c>
      <c r="R24" s="107">
        <f t="shared" si="2"/>
        <v>0.92307692307670153</v>
      </c>
      <c r="S24" s="107">
        <f t="shared" si="13"/>
        <v>-12.923076923077167</v>
      </c>
      <c r="T24" s="107">
        <f t="shared" si="14"/>
        <v>14.769230769230569</v>
      </c>
      <c r="U24" s="2"/>
      <c r="V24" s="37" t="s">
        <v>74</v>
      </c>
      <c r="W24" s="37">
        <f t="shared" si="3"/>
        <v>15</v>
      </c>
      <c r="X24" s="37">
        <f t="shared" si="4"/>
        <v>2</v>
      </c>
      <c r="Y24" s="37">
        <f t="shared" si="5"/>
        <v>1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7">
        <v>1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f t="shared" si="1"/>
        <v>1</v>
      </c>
      <c r="AS24" s="31" t="s">
        <v>4</v>
      </c>
      <c r="AT24" s="30">
        <v>1</v>
      </c>
    </row>
    <row r="25" spans="2:46" ht="16">
      <c r="B25" t="s">
        <v>75</v>
      </c>
      <c r="C25" s="38" t="s">
        <v>59</v>
      </c>
      <c r="D25" s="38">
        <f>'Q1'!C14</f>
        <v>6</v>
      </c>
      <c r="E25" s="38" t="s">
        <v>46</v>
      </c>
      <c r="F25" s="38">
        <f>'Q1'!F14</f>
        <v>7</v>
      </c>
      <c r="G25" s="38">
        <v>-1</v>
      </c>
      <c r="I25" s="103">
        <f t="shared" si="6"/>
        <v>-40.500000000000078</v>
      </c>
      <c r="J25" s="103">
        <f t="shared" si="7"/>
        <v>-100.00000000000023</v>
      </c>
      <c r="K25" s="103">
        <f t="shared" si="8"/>
        <v>19.000000000000075</v>
      </c>
      <c r="L25" s="100">
        <f t="shared" si="6"/>
        <v>0.54166666666669028</v>
      </c>
      <c r="M25" s="97">
        <f t="shared" si="9"/>
        <v>-15.000000000000004</v>
      </c>
      <c r="N25" s="97">
        <f t="shared" si="10"/>
        <v>16.083333333333382</v>
      </c>
      <c r="O25" s="99">
        <f t="shared" si="2"/>
        <v>-1.1538461538463725</v>
      </c>
      <c r="P25" s="99">
        <f t="shared" si="11"/>
        <v>-15.000000000000242</v>
      </c>
      <c r="Q25" s="99">
        <f t="shared" si="12"/>
        <v>12.692307692307496</v>
      </c>
      <c r="R25" s="107">
        <f t="shared" si="2"/>
        <v>-1.1538461538463725</v>
      </c>
      <c r="S25" s="107">
        <f t="shared" si="13"/>
        <v>-15.000000000000242</v>
      </c>
      <c r="T25" s="107">
        <f t="shared" si="14"/>
        <v>12.692307692307496</v>
      </c>
      <c r="U25" s="2"/>
      <c r="V25" s="39" t="s">
        <v>75</v>
      </c>
      <c r="W25" s="39">
        <f t="shared" si="3"/>
        <v>-6</v>
      </c>
      <c r="X25" s="39">
        <f t="shared" si="4"/>
        <v>-7</v>
      </c>
      <c r="Y25" s="39">
        <f t="shared" si="5"/>
        <v>-1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9">
        <v>1</v>
      </c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f t="shared" si="1"/>
        <v>0.99999999999999956</v>
      </c>
      <c r="AS25" s="31" t="s">
        <v>4</v>
      </c>
      <c r="AT25" s="30">
        <v>1</v>
      </c>
    </row>
    <row r="26" spans="2:46" ht="16">
      <c r="B26" t="s">
        <v>76</v>
      </c>
      <c r="C26" s="36" t="s">
        <v>60</v>
      </c>
      <c r="D26" s="36">
        <f>'Q1'!C15</f>
        <v>8</v>
      </c>
      <c r="E26" s="36" t="s">
        <v>47</v>
      </c>
      <c r="F26" s="36">
        <f>'Q1'!F15</f>
        <v>-100</v>
      </c>
      <c r="G26" s="36">
        <v>1</v>
      </c>
      <c r="I26" s="103">
        <f t="shared" si="6"/>
        <v>-40.500000000000078</v>
      </c>
      <c r="J26" s="103">
        <f t="shared" si="7"/>
        <v>-100.00000000000023</v>
      </c>
      <c r="K26" s="103">
        <f t="shared" si="8"/>
        <v>19.000000000000075</v>
      </c>
      <c r="L26" s="100">
        <f t="shared" si="6"/>
        <v>0.70833333333335213</v>
      </c>
      <c r="M26" s="97">
        <f t="shared" si="9"/>
        <v>-14.833333333333341</v>
      </c>
      <c r="N26" s="97">
        <f t="shared" si="10"/>
        <v>16.250000000000046</v>
      </c>
      <c r="O26" s="99">
        <f t="shared" si="2"/>
        <v>-0.69230769230791156</v>
      </c>
      <c r="P26" s="99">
        <f t="shared" si="11"/>
        <v>-14.538461538461782</v>
      </c>
      <c r="Q26" s="99">
        <f t="shared" si="12"/>
        <v>13.153846153845956</v>
      </c>
      <c r="R26" s="107">
        <f t="shared" si="2"/>
        <v>-0.69230769230791156</v>
      </c>
      <c r="S26" s="107">
        <f t="shared" si="13"/>
        <v>-14.538461538461782</v>
      </c>
      <c r="T26" s="107">
        <f t="shared" si="14"/>
        <v>13.153846153845956</v>
      </c>
      <c r="U26" s="2"/>
      <c r="V26" s="37" t="s">
        <v>76</v>
      </c>
      <c r="W26" s="37">
        <f t="shared" si="3"/>
        <v>8</v>
      </c>
      <c r="X26" s="37">
        <f t="shared" si="4"/>
        <v>-100</v>
      </c>
      <c r="Y26" s="37">
        <f t="shared" si="5"/>
        <v>1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7">
        <v>1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f t="shared" si="1"/>
        <v>1</v>
      </c>
      <c r="AS26" s="31" t="s">
        <v>4</v>
      </c>
      <c r="AT26" s="30">
        <v>1</v>
      </c>
    </row>
    <row r="27" spans="2:46" ht="16">
      <c r="B27" t="s">
        <v>77</v>
      </c>
      <c r="C27" s="36" t="s">
        <v>61</v>
      </c>
      <c r="D27" s="36">
        <f>'Q1'!C16</f>
        <v>6</v>
      </c>
      <c r="E27" s="36" t="s">
        <v>48</v>
      </c>
      <c r="F27" s="36">
        <f>'Q1'!F16</f>
        <v>-15</v>
      </c>
      <c r="G27" s="36">
        <v>1</v>
      </c>
      <c r="I27" s="103">
        <f t="shared" si="6"/>
        <v>-40.500000000000078</v>
      </c>
      <c r="J27" s="103">
        <f t="shared" si="7"/>
        <v>-100.00000000000023</v>
      </c>
      <c r="K27" s="103">
        <f t="shared" si="8"/>
        <v>19.000000000000075</v>
      </c>
      <c r="L27" s="100">
        <f t="shared" si="6"/>
        <v>0.54166666666669028</v>
      </c>
      <c r="M27" s="97">
        <f t="shared" si="9"/>
        <v>-15.000000000000004</v>
      </c>
      <c r="N27" s="97">
        <f t="shared" si="10"/>
        <v>16.083333333333382</v>
      </c>
      <c r="O27" s="99">
        <f t="shared" si="2"/>
        <v>-1.1538461538463725</v>
      </c>
      <c r="P27" s="99">
        <f t="shared" si="11"/>
        <v>-15.000000000000242</v>
      </c>
      <c r="Q27" s="99">
        <f t="shared" si="12"/>
        <v>12.692307692307496</v>
      </c>
      <c r="R27" s="107">
        <f t="shared" si="2"/>
        <v>-1.1538461538463725</v>
      </c>
      <c r="S27" s="107">
        <f t="shared" si="13"/>
        <v>-15.000000000000242</v>
      </c>
      <c r="T27" s="107">
        <f t="shared" si="14"/>
        <v>12.692307692307496</v>
      </c>
      <c r="U27" s="2"/>
      <c r="V27" s="37" t="s">
        <v>77</v>
      </c>
      <c r="W27" s="37">
        <f t="shared" si="3"/>
        <v>6</v>
      </c>
      <c r="X27" s="37">
        <f t="shared" si="4"/>
        <v>-15</v>
      </c>
      <c r="Y27" s="37">
        <f t="shared" si="5"/>
        <v>1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</v>
      </c>
      <c r="AM27" s="37">
        <v>1</v>
      </c>
      <c r="AN27" s="30">
        <v>0</v>
      </c>
      <c r="AO27" s="30">
        <v>0</v>
      </c>
      <c r="AP27" s="30">
        <v>0</v>
      </c>
      <c r="AQ27" s="30">
        <v>0</v>
      </c>
      <c r="AR27" s="30">
        <f t="shared" si="1"/>
        <v>1</v>
      </c>
      <c r="AS27" s="31" t="s">
        <v>4</v>
      </c>
      <c r="AT27" s="30">
        <v>1</v>
      </c>
    </row>
    <row r="28" spans="2:46" ht="16">
      <c r="B28" t="s">
        <v>78</v>
      </c>
      <c r="C28" s="36" t="s">
        <v>62</v>
      </c>
      <c r="D28" s="36">
        <f>'Q1'!C17</f>
        <v>5.2</v>
      </c>
      <c r="E28" s="36" t="s">
        <v>49</v>
      </c>
      <c r="F28" s="36">
        <f>'Q1'!F17</f>
        <v>15</v>
      </c>
      <c r="G28" s="36">
        <v>1</v>
      </c>
      <c r="I28" s="103">
        <f t="shared" si="6"/>
        <v>-40.500000000000078</v>
      </c>
      <c r="J28" s="103">
        <f t="shared" si="7"/>
        <v>-100.00000000000023</v>
      </c>
      <c r="K28" s="103">
        <f t="shared" si="8"/>
        <v>19.000000000000075</v>
      </c>
      <c r="L28" s="100">
        <f t="shared" si="6"/>
        <v>0.47500000000002557</v>
      </c>
      <c r="M28" s="97">
        <f t="shared" si="9"/>
        <v>-15.066666666666666</v>
      </c>
      <c r="N28" s="97">
        <f t="shared" si="10"/>
        <v>16.016666666666719</v>
      </c>
      <c r="O28" s="99">
        <f t="shared" si="2"/>
        <v>-1.3384615384617569</v>
      </c>
      <c r="P28" s="99">
        <f t="shared" si="11"/>
        <v>-15.184615384615626</v>
      </c>
      <c r="Q28" s="99">
        <f t="shared" si="12"/>
        <v>12.507692307692112</v>
      </c>
      <c r="R28" s="107">
        <f t="shared" si="2"/>
        <v>-1.3384615384617569</v>
      </c>
      <c r="S28" s="107">
        <f t="shared" si="13"/>
        <v>-15.184615384615626</v>
      </c>
      <c r="T28" s="107">
        <f t="shared" si="14"/>
        <v>12.507692307692112</v>
      </c>
      <c r="U28" s="2"/>
      <c r="V28" s="37" t="s">
        <v>78</v>
      </c>
      <c r="W28" s="37">
        <f t="shared" si="3"/>
        <v>5.2</v>
      </c>
      <c r="X28" s="37">
        <f t="shared" si="4"/>
        <v>15</v>
      </c>
      <c r="Y28" s="37">
        <f t="shared" si="5"/>
        <v>1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7">
        <v>1</v>
      </c>
      <c r="AO28" s="30">
        <v>0</v>
      </c>
      <c r="AP28" s="30">
        <v>0</v>
      </c>
      <c r="AQ28" s="30">
        <v>0</v>
      </c>
      <c r="AR28" s="30">
        <f t="shared" si="1"/>
        <v>1</v>
      </c>
      <c r="AS28" s="31" t="s">
        <v>4</v>
      </c>
      <c r="AT28" s="30">
        <v>1</v>
      </c>
    </row>
    <row r="29" spans="2:46" ht="16">
      <c r="B29" t="s">
        <v>79</v>
      </c>
      <c r="C29" s="36" t="s">
        <v>63</v>
      </c>
      <c r="D29" s="36">
        <f>'Q1'!C18</f>
        <v>9</v>
      </c>
      <c r="E29" s="36" t="s">
        <v>50</v>
      </c>
      <c r="F29" s="36">
        <f>'Q1'!F18</f>
        <v>0</v>
      </c>
      <c r="G29" s="36">
        <v>1</v>
      </c>
      <c r="I29" s="103">
        <f t="shared" si="6"/>
        <v>-40.500000000000078</v>
      </c>
      <c r="J29" s="103">
        <f t="shared" si="7"/>
        <v>-100.00000000000023</v>
      </c>
      <c r="K29" s="103">
        <f t="shared" si="8"/>
        <v>19.000000000000075</v>
      </c>
      <c r="L29" s="100">
        <f t="shared" si="6"/>
        <v>0.79166666666668306</v>
      </c>
      <c r="M29" s="97">
        <f t="shared" si="9"/>
        <v>-14.750000000000011</v>
      </c>
      <c r="N29" s="97">
        <f t="shared" si="10"/>
        <v>16.333333333333375</v>
      </c>
      <c r="O29" s="99">
        <f t="shared" si="2"/>
        <v>-0.46153846153868122</v>
      </c>
      <c r="P29" s="99">
        <f t="shared" si="11"/>
        <v>-14.30769230769255</v>
      </c>
      <c r="Q29" s="99">
        <f t="shared" si="12"/>
        <v>13.384615384615186</v>
      </c>
      <c r="R29" s="107">
        <f t="shared" si="2"/>
        <v>-0.46153846153868122</v>
      </c>
      <c r="S29" s="107">
        <f t="shared" si="13"/>
        <v>-14.30769230769255</v>
      </c>
      <c r="T29" s="107">
        <f t="shared" si="14"/>
        <v>13.384615384615186</v>
      </c>
      <c r="U29" s="2"/>
      <c r="V29" s="37" t="s">
        <v>79</v>
      </c>
      <c r="W29" s="37">
        <f t="shared" si="3"/>
        <v>9</v>
      </c>
      <c r="X29" s="37">
        <f t="shared" si="4"/>
        <v>0</v>
      </c>
      <c r="Y29" s="37">
        <f t="shared" si="5"/>
        <v>1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7">
        <v>1</v>
      </c>
      <c r="AP29" s="30">
        <v>0</v>
      </c>
      <c r="AQ29" s="30">
        <v>0</v>
      </c>
      <c r="AR29" s="30">
        <f t="shared" si="1"/>
        <v>1</v>
      </c>
      <c r="AS29" s="31" t="s">
        <v>4</v>
      </c>
      <c r="AT29" s="30">
        <v>1</v>
      </c>
    </row>
    <row r="30" spans="2:46" ht="16">
      <c r="B30" t="s">
        <v>80</v>
      </c>
      <c r="C30" s="36" t="s">
        <v>64</v>
      </c>
      <c r="D30" s="36">
        <f>'Q1'!C19</f>
        <v>9</v>
      </c>
      <c r="E30" s="36" t="s">
        <v>51</v>
      </c>
      <c r="F30" s="36">
        <f>'Q1'!F19</f>
        <v>6</v>
      </c>
      <c r="G30" s="36">
        <v>1</v>
      </c>
      <c r="I30" s="103">
        <f t="shared" si="6"/>
        <v>-40.500000000000078</v>
      </c>
      <c r="J30" s="103">
        <f t="shared" si="7"/>
        <v>-100.00000000000023</v>
      </c>
      <c r="K30" s="103">
        <f t="shared" si="8"/>
        <v>19.000000000000075</v>
      </c>
      <c r="L30" s="100">
        <f t="shared" si="6"/>
        <v>0.79166666666668306</v>
      </c>
      <c r="M30" s="97">
        <f t="shared" si="9"/>
        <v>-14.750000000000011</v>
      </c>
      <c r="N30" s="97">
        <f t="shared" si="10"/>
        <v>16.333333333333375</v>
      </c>
      <c r="O30" s="99">
        <f t="shared" si="2"/>
        <v>-0.46153846153868122</v>
      </c>
      <c r="P30" s="99">
        <f t="shared" si="11"/>
        <v>-14.30769230769255</v>
      </c>
      <c r="Q30" s="99">
        <f t="shared" si="12"/>
        <v>13.384615384615186</v>
      </c>
      <c r="R30" s="107">
        <f t="shared" si="2"/>
        <v>-0.46153846153868122</v>
      </c>
      <c r="S30" s="107">
        <f t="shared" si="13"/>
        <v>-14.30769230769255</v>
      </c>
      <c r="T30" s="107">
        <f t="shared" si="14"/>
        <v>13.384615384615186</v>
      </c>
      <c r="U30" s="2"/>
      <c r="V30" s="37" t="s">
        <v>80</v>
      </c>
      <c r="W30" s="37">
        <f t="shared" si="3"/>
        <v>9</v>
      </c>
      <c r="X30" s="37">
        <f t="shared" si="4"/>
        <v>6</v>
      </c>
      <c r="Y30" s="37">
        <f t="shared" si="5"/>
        <v>1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7">
        <v>1</v>
      </c>
      <c r="AQ30" s="30">
        <v>0</v>
      </c>
      <c r="AR30" s="30">
        <f t="shared" si="1"/>
        <v>1</v>
      </c>
      <c r="AS30" s="31" t="s">
        <v>4</v>
      </c>
      <c r="AT30" s="30">
        <v>1</v>
      </c>
    </row>
    <row r="31" spans="2:46" ht="16">
      <c r="B31" t="s">
        <v>81</v>
      </c>
      <c r="C31" s="38" t="s">
        <v>65</v>
      </c>
      <c r="D31" s="38">
        <f>'Q1'!C20</f>
        <v>29</v>
      </c>
      <c r="E31" s="38" t="s">
        <v>52</v>
      </c>
      <c r="F31" s="38">
        <f>'Q1'!F20</f>
        <v>18</v>
      </c>
      <c r="G31" s="38">
        <v>-1</v>
      </c>
      <c r="I31" s="103">
        <f t="shared" si="6"/>
        <v>-40.500000000000078</v>
      </c>
      <c r="J31" s="103">
        <f t="shared" si="7"/>
        <v>-100.00000000000023</v>
      </c>
      <c r="K31" s="103">
        <f t="shared" si="8"/>
        <v>19.000000000000075</v>
      </c>
      <c r="L31" s="100">
        <f t="shared" si="6"/>
        <v>2.4583333333333015</v>
      </c>
      <c r="M31" s="97">
        <f t="shared" si="9"/>
        <v>-13.083333333333393</v>
      </c>
      <c r="N31" s="97">
        <f t="shared" si="10"/>
        <v>17.999999999999993</v>
      </c>
      <c r="O31" s="99">
        <f t="shared" si="2"/>
        <v>4.1538461538459277</v>
      </c>
      <c r="P31" s="99">
        <f t="shared" si="11"/>
        <v>-9.6923076923079403</v>
      </c>
      <c r="Q31" s="99">
        <f t="shared" si="12"/>
        <v>17.999999999999797</v>
      </c>
      <c r="R31" s="107">
        <f t="shared" si="2"/>
        <v>4.1538461538459277</v>
      </c>
      <c r="S31" s="107">
        <f t="shared" si="13"/>
        <v>-9.6923076923079403</v>
      </c>
      <c r="T31" s="107">
        <f t="shared" si="14"/>
        <v>17.999999999999797</v>
      </c>
      <c r="U31" s="2"/>
      <c r="V31" s="39" t="s">
        <v>81</v>
      </c>
      <c r="W31" s="39">
        <f t="shared" si="3"/>
        <v>-29</v>
      </c>
      <c r="X31" s="39">
        <f t="shared" si="4"/>
        <v>-18</v>
      </c>
      <c r="Y31" s="39">
        <f t="shared" si="5"/>
        <v>-1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9">
        <v>1</v>
      </c>
      <c r="AR31" s="30">
        <f t="shared" si="1"/>
        <v>0.99999999999999956</v>
      </c>
      <c r="AS31" s="31" t="s">
        <v>4</v>
      </c>
      <c r="AT31" s="30">
        <v>1</v>
      </c>
    </row>
    <row r="32" spans="2:46" ht="16"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40" t="s">
        <v>18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0">
        <v>1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30">
        <f t="shared" si="1"/>
        <v>0</v>
      </c>
      <c r="AS32" s="31" t="s">
        <v>3</v>
      </c>
      <c r="AT32" s="30">
        <v>0</v>
      </c>
    </row>
    <row r="33" spans="9:46" ht="16"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40" t="s">
        <v>19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5">
        <v>0</v>
      </c>
      <c r="AC33" s="40">
        <v>1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30">
        <f t="shared" si="1"/>
        <v>1.9999999999999987</v>
      </c>
      <c r="AS33" s="31" t="s">
        <v>3</v>
      </c>
      <c r="AT33" s="30">
        <v>0</v>
      </c>
    </row>
    <row r="34" spans="9:46" ht="16"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40" t="s">
        <v>20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5">
        <v>0</v>
      </c>
      <c r="AC34" s="5">
        <v>0</v>
      </c>
      <c r="AD34" s="40">
        <v>1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30">
        <f t="shared" si="1"/>
        <v>1.9999999999999982</v>
      </c>
      <c r="AS34" s="31" t="s">
        <v>3</v>
      </c>
      <c r="AT34" s="30">
        <v>0</v>
      </c>
    </row>
    <row r="35" spans="9:46" ht="16"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40" t="s">
        <v>21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5">
        <v>0</v>
      </c>
      <c r="AC35" s="5">
        <v>0</v>
      </c>
      <c r="AD35" s="5">
        <v>0</v>
      </c>
      <c r="AE35" s="40">
        <v>1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30">
        <f t="shared" si="1"/>
        <v>0</v>
      </c>
      <c r="AS35" s="31" t="s">
        <v>3</v>
      </c>
      <c r="AT35" s="30">
        <v>0</v>
      </c>
    </row>
    <row r="36" spans="9:46" ht="16">
      <c r="I36" s="2"/>
      <c r="J36" s="2"/>
      <c r="K36" s="2"/>
      <c r="L36" s="2"/>
      <c r="M36" s="2"/>
      <c r="N36" s="2"/>
      <c r="O36" s="2"/>
      <c r="P36" s="2"/>
      <c r="Q36" s="2"/>
      <c r="U36" s="2"/>
      <c r="V36" s="40" t="s">
        <v>22</v>
      </c>
      <c r="W36" s="41">
        <v>0</v>
      </c>
      <c r="X36" s="41">
        <v>0</v>
      </c>
      <c r="Y36" s="41">
        <v>0</v>
      </c>
      <c r="Z36" s="41">
        <v>0</v>
      </c>
      <c r="AA36" s="41">
        <v>0</v>
      </c>
      <c r="AB36" s="5">
        <v>0</v>
      </c>
      <c r="AC36" s="5">
        <v>0</v>
      </c>
      <c r="AD36" s="5">
        <v>0</v>
      </c>
      <c r="AE36" s="5">
        <v>0</v>
      </c>
      <c r="AF36" s="40">
        <v>1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30">
        <f t="shared" si="1"/>
        <v>1.9999999999999996</v>
      </c>
      <c r="AS36" s="31" t="s">
        <v>3</v>
      </c>
      <c r="AT36" s="30">
        <v>0</v>
      </c>
    </row>
    <row r="37" spans="9:46" ht="16"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40" t="s">
        <v>23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40">
        <v>1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30">
        <f t="shared" si="1"/>
        <v>2.0000000000000004</v>
      </c>
      <c r="AS37" s="31" t="s">
        <v>3</v>
      </c>
      <c r="AT37" s="30">
        <v>0</v>
      </c>
    </row>
    <row r="38" spans="9:46" ht="16"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40" t="s">
        <v>24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40">
        <v>1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30">
        <f t="shared" si="1"/>
        <v>1.9999999999999987</v>
      </c>
      <c r="AS38" s="31" t="s">
        <v>3</v>
      </c>
      <c r="AT38" s="30">
        <v>0</v>
      </c>
    </row>
    <row r="39" spans="9:46" ht="16"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40" t="s">
        <v>25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40">
        <v>1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30">
        <f t="shared" si="1"/>
        <v>1.9999999999999987</v>
      </c>
      <c r="AS39" s="31" t="s">
        <v>3</v>
      </c>
      <c r="AT39" s="30">
        <v>0</v>
      </c>
    </row>
    <row r="40" spans="9:46" ht="16">
      <c r="V40" s="40" t="s">
        <v>26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40">
        <v>1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30">
        <f t="shared" si="1"/>
        <v>0</v>
      </c>
      <c r="AS40" s="31" t="s">
        <v>3</v>
      </c>
      <c r="AT40" s="30">
        <v>0</v>
      </c>
    </row>
    <row r="41" spans="9:46" ht="16">
      <c r="V41" s="40" t="s">
        <v>27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0">
        <v>1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30">
        <f t="shared" si="1"/>
        <v>1.9999999999999996</v>
      </c>
      <c r="AS41" s="31" t="s">
        <v>3</v>
      </c>
      <c r="AT41" s="30">
        <v>0</v>
      </c>
    </row>
    <row r="42" spans="9:46" ht="16">
      <c r="V42" s="40" t="s">
        <v>28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40">
        <v>1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30">
        <f t="shared" si="1"/>
        <v>0</v>
      </c>
      <c r="AS42" s="31" t="s">
        <v>3</v>
      </c>
      <c r="AT42" s="30">
        <v>0</v>
      </c>
    </row>
    <row r="43" spans="9:46" ht="16">
      <c r="V43" s="40" t="s">
        <v>29</v>
      </c>
      <c r="W43" s="41">
        <v>0</v>
      </c>
      <c r="X43" s="41">
        <v>0</v>
      </c>
      <c r="Y43" s="41">
        <v>0</v>
      </c>
      <c r="Z43" s="41">
        <v>0</v>
      </c>
      <c r="AA43" s="41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40">
        <v>1</v>
      </c>
      <c r="AN43" s="5">
        <v>0</v>
      </c>
      <c r="AO43" s="5">
        <v>0</v>
      </c>
      <c r="AP43" s="5">
        <v>0</v>
      </c>
      <c r="AQ43" s="5">
        <v>0</v>
      </c>
      <c r="AR43" s="30">
        <f t="shared" si="1"/>
        <v>0</v>
      </c>
      <c r="AS43" s="31" t="s">
        <v>3</v>
      </c>
      <c r="AT43" s="30">
        <v>0</v>
      </c>
    </row>
    <row r="44" spans="9:46" ht="16">
      <c r="V44" s="40" t="s">
        <v>30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40">
        <v>1</v>
      </c>
      <c r="AO44" s="5">
        <v>0</v>
      </c>
      <c r="AP44" s="5">
        <v>0</v>
      </c>
      <c r="AQ44" s="5">
        <v>0</v>
      </c>
      <c r="AR44" s="30">
        <f t="shared" si="1"/>
        <v>0</v>
      </c>
      <c r="AS44" s="31" t="s">
        <v>3</v>
      </c>
      <c r="AT44" s="30">
        <v>0</v>
      </c>
    </row>
    <row r="45" spans="9:46" ht="16">
      <c r="V45" s="40" t="s">
        <v>31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40">
        <v>1</v>
      </c>
      <c r="AP45" s="5">
        <v>0</v>
      </c>
      <c r="AQ45" s="5">
        <v>0</v>
      </c>
      <c r="AR45" s="30">
        <f t="shared" si="1"/>
        <v>0</v>
      </c>
      <c r="AS45" s="31" t="s">
        <v>3</v>
      </c>
      <c r="AT45" s="30">
        <v>0</v>
      </c>
    </row>
    <row r="46" spans="9:46" ht="16">
      <c r="V46" s="40" t="s">
        <v>32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40">
        <v>1</v>
      </c>
      <c r="AQ46" s="5">
        <v>0</v>
      </c>
      <c r="AR46" s="30">
        <f t="shared" si="1"/>
        <v>0</v>
      </c>
      <c r="AS46" s="31" t="s">
        <v>3</v>
      </c>
      <c r="AT46" s="30">
        <v>0</v>
      </c>
    </row>
    <row r="47" spans="9:46" ht="16">
      <c r="V47" s="40" t="s">
        <v>33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40">
        <v>1</v>
      </c>
      <c r="AR47" s="30">
        <f t="shared" si="1"/>
        <v>1.9999999999999996</v>
      </c>
      <c r="AS47" s="31" t="s">
        <v>3</v>
      </c>
      <c r="AT47" s="30">
        <v>0</v>
      </c>
    </row>
  </sheetData>
  <mergeCells count="6">
    <mergeCell ref="S14:T14"/>
    <mergeCell ref="C15:D15"/>
    <mergeCell ref="E15:F15"/>
    <mergeCell ref="J14:K14"/>
    <mergeCell ref="M14:N14"/>
    <mergeCell ref="P14:Q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12B5-1CE1-6542-BB77-482C9472CACA}">
  <dimension ref="A6:AK45"/>
  <sheetViews>
    <sheetView topLeftCell="A23" zoomScale="125" zoomScaleNormal="240" workbookViewId="0">
      <selection activeCell="L50" sqref="L50"/>
    </sheetView>
  </sheetViews>
  <sheetFormatPr baseColWidth="10" defaultRowHeight="15"/>
  <cols>
    <col min="1" max="2" width="4.1640625" style="21" bestFit="1" customWidth="1"/>
    <col min="3" max="7" width="10.83203125" style="21"/>
    <col min="8" max="8" width="3" style="21" customWidth="1"/>
    <col min="9" max="9" width="22.1640625" style="21" bestFit="1" customWidth="1"/>
    <col min="10" max="10" width="20.5" style="21" bestFit="1" customWidth="1"/>
    <col min="11" max="12" width="13.1640625" style="21" customWidth="1"/>
    <col min="13" max="13" width="10.83203125" style="21"/>
    <col min="14" max="14" width="16.83203125" style="21" bestFit="1" customWidth="1"/>
    <col min="15" max="15" width="8.1640625" style="21" bestFit="1" customWidth="1"/>
    <col min="16" max="16" width="7.1640625" style="21" bestFit="1" customWidth="1"/>
    <col min="17" max="34" width="5.6640625" style="21" customWidth="1"/>
    <col min="35" max="35" width="12.1640625" style="21" bestFit="1" customWidth="1"/>
    <col min="36" max="36" width="4.6640625" style="21" customWidth="1"/>
    <col min="37" max="37" width="2.1640625" style="21" bestFit="1" customWidth="1"/>
    <col min="38" max="16384" width="10.83203125" style="21"/>
  </cols>
  <sheetData>
    <row r="6" spans="1:37">
      <c r="N6" s="22" t="s">
        <v>105</v>
      </c>
      <c r="O6" s="22">
        <v>1</v>
      </c>
    </row>
    <row r="7" spans="1:37" ht="16">
      <c r="A7" s="1"/>
      <c r="I7" s="2"/>
      <c r="J7" s="2"/>
      <c r="K7" s="2"/>
      <c r="L7" s="2"/>
      <c r="M7" s="2"/>
      <c r="N7" s="23" t="s">
        <v>106</v>
      </c>
      <c r="O7" s="23">
        <f>SUMPRODUCT(O8:AH8,O10:AH10)</f>
        <v>7.5047619047619003</v>
      </c>
    </row>
    <row r="8" spans="1:37" ht="16">
      <c r="I8" s="2"/>
      <c r="J8" s="2"/>
      <c r="K8" s="2"/>
      <c r="L8" s="2"/>
      <c r="M8" s="2"/>
      <c r="N8" s="24" t="s">
        <v>34</v>
      </c>
      <c r="O8" s="25">
        <v>0</v>
      </c>
      <c r="P8" s="25">
        <v>0</v>
      </c>
      <c r="Q8" s="25">
        <v>0</v>
      </c>
      <c r="R8" s="25">
        <v>1</v>
      </c>
      <c r="S8" s="25">
        <v>1</v>
      </c>
      <c r="T8" s="25">
        <f t="shared" ref="T8:AH8" si="0">$O$6</f>
        <v>1</v>
      </c>
      <c r="U8" s="25">
        <f t="shared" si="0"/>
        <v>1</v>
      </c>
      <c r="V8" s="25">
        <f t="shared" si="0"/>
        <v>1</v>
      </c>
      <c r="W8" s="25">
        <f t="shared" si="0"/>
        <v>1</v>
      </c>
      <c r="X8" s="25">
        <f t="shared" si="0"/>
        <v>1</v>
      </c>
      <c r="Y8" s="25">
        <f t="shared" si="0"/>
        <v>1</v>
      </c>
      <c r="Z8" s="25">
        <f t="shared" si="0"/>
        <v>1</v>
      </c>
      <c r="AA8" s="25">
        <f t="shared" si="0"/>
        <v>1</v>
      </c>
      <c r="AB8" s="25">
        <f t="shared" si="0"/>
        <v>1</v>
      </c>
      <c r="AC8" s="25">
        <f t="shared" si="0"/>
        <v>1</v>
      </c>
      <c r="AD8" s="25">
        <f t="shared" si="0"/>
        <v>1</v>
      </c>
      <c r="AE8" s="25">
        <f t="shared" si="0"/>
        <v>1</v>
      </c>
      <c r="AF8" s="25">
        <f t="shared" si="0"/>
        <v>1</v>
      </c>
      <c r="AG8" s="25">
        <f t="shared" si="0"/>
        <v>1</v>
      </c>
      <c r="AH8" s="25">
        <f t="shared" si="0"/>
        <v>1</v>
      </c>
    </row>
    <row r="9" spans="1:37" ht="16">
      <c r="I9" s="2"/>
      <c r="J9" s="2"/>
      <c r="K9" s="2"/>
      <c r="L9" s="2"/>
      <c r="M9" s="2"/>
      <c r="N9" s="26" t="s">
        <v>1</v>
      </c>
      <c r="O9" s="26" t="s">
        <v>5</v>
      </c>
      <c r="P9" s="26" t="s">
        <v>6</v>
      </c>
      <c r="Q9" s="26" t="s">
        <v>2</v>
      </c>
      <c r="R9" s="26" t="s">
        <v>7</v>
      </c>
      <c r="S9" s="26" t="s">
        <v>8</v>
      </c>
      <c r="T9" s="26" t="s">
        <v>18</v>
      </c>
      <c r="U9" s="26" t="s">
        <v>19</v>
      </c>
      <c r="V9" s="26" t="s">
        <v>20</v>
      </c>
      <c r="W9" s="26" t="s">
        <v>21</v>
      </c>
      <c r="X9" s="26" t="s">
        <v>22</v>
      </c>
      <c r="Y9" s="26" t="s">
        <v>23</v>
      </c>
      <c r="Z9" s="26" t="s">
        <v>24</v>
      </c>
      <c r="AA9" s="26" t="s">
        <v>25</v>
      </c>
      <c r="AB9" s="26" t="s">
        <v>26</v>
      </c>
      <c r="AC9" s="26" t="s">
        <v>27</v>
      </c>
      <c r="AD9" s="26" t="s">
        <v>28</v>
      </c>
      <c r="AE9" s="26" t="s">
        <v>29</v>
      </c>
      <c r="AF9" s="26" t="s">
        <v>30</v>
      </c>
      <c r="AG9" s="26" t="s">
        <v>31</v>
      </c>
      <c r="AH9" s="26" t="s">
        <v>32</v>
      </c>
    </row>
    <row r="10" spans="1:37" ht="16">
      <c r="I10" s="2"/>
      <c r="J10" s="2"/>
      <c r="K10" s="2"/>
      <c r="L10" s="2"/>
      <c r="M10" s="2"/>
      <c r="N10" s="27" t="s">
        <v>107</v>
      </c>
      <c r="O10" s="27">
        <v>0.28571428571428575</v>
      </c>
      <c r="P10" s="74">
        <v>-4.7619047619047651E-2</v>
      </c>
      <c r="Q10" s="74">
        <v>-1.2857142857142851</v>
      </c>
      <c r="R10" s="27">
        <v>0.28571428571428598</v>
      </c>
      <c r="S10" s="27">
        <v>4.7619047619047665E-2</v>
      </c>
      <c r="T10" s="27">
        <v>0.47619047619047356</v>
      </c>
      <c r="U10" s="27">
        <v>3.1720657846435347E-17</v>
      </c>
      <c r="V10" s="27">
        <v>2.2204460492503131E-16</v>
      </c>
      <c r="W10" s="27">
        <v>1.047619047619047</v>
      </c>
      <c r="X10" s="27">
        <v>0</v>
      </c>
      <c r="Y10" s="27">
        <v>0.94285714285714151</v>
      </c>
      <c r="Z10" s="27">
        <v>2.7755575615628914E-17</v>
      </c>
      <c r="AA10" s="27">
        <v>2.0952380952380953</v>
      </c>
      <c r="AB10" s="27">
        <v>0</v>
      </c>
      <c r="AC10" s="27">
        <v>1.0952380952380958</v>
      </c>
      <c r="AD10" s="27">
        <v>-4.9266146717741321E-16</v>
      </c>
      <c r="AE10" s="27">
        <v>0</v>
      </c>
      <c r="AF10" s="27">
        <v>1.5142857142857131</v>
      </c>
      <c r="AG10" s="27">
        <v>0</v>
      </c>
      <c r="AH10" s="27">
        <v>0</v>
      </c>
    </row>
    <row r="11" spans="1:37" ht="16">
      <c r="I11" s="2"/>
      <c r="J11" s="2"/>
      <c r="K11" s="2"/>
      <c r="L11" s="2"/>
      <c r="M11" s="2"/>
    </row>
    <row r="12" spans="1:37" ht="16">
      <c r="I12" s="2"/>
      <c r="J12" s="2"/>
      <c r="K12" s="2"/>
      <c r="L12" s="2"/>
      <c r="M12" s="2"/>
      <c r="N12" s="28" t="s">
        <v>9</v>
      </c>
      <c r="O12" s="29">
        <v>-1</v>
      </c>
      <c r="P12" s="30">
        <v>0</v>
      </c>
      <c r="Q12" s="30">
        <v>0</v>
      </c>
      <c r="R12" s="29">
        <v>1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f t="shared" ref="AI12:AI45" si="1">SUMPRODUCT($O$10:$AH$10,O12:AH12)</f>
        <v>2.2204460492503131E-16</v>
      </c>
      <c r="AJ12" s="31" t="s">
        <v>3</v>
      </c>
      <c r="AK12" s="30">
        <v>0</v>
      </c>
    </row>
    <row r="13" spans="1:37" ht="16">
      <c r="I13" s="2"/>
      <c r="J13" s="2"/>
      <c r="K13" s="2"/>
      <c r="L13" s="2"/>
      <c r="M13" s="2"/>
      <c r="N13" s="28" t="s">
        <v>10</v>
      </c>
      <c r="O13" s="29">
        <v>1</v>
      </c>
      <c r="P13" s="30">
        <v>0</v>
      </c>
      <c r="Q13" s="30">
        <v>0</v>
      </c>
      <c r="R13" s="29">
        <v>1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f t="shared" si="1"/>
        <v>0.57142857142857173</v>
      </c>
      <c r="AJ13" s="31" t="s">
        <v>3</v>
      </c>
      <c r="AK13" s="30">
        <v>0</v>
      </c>
    </row>
    <row r="14" spans="1:37" ht="16">
      <c r="I14" s="2"/>
      <c r="J14" s="2"/>
      <c r="K14" s="2"/>
      <c r="L14" s="2"/>
      <c r="M14" s="2"/>
      <c r="N14" s="28" t="s">
        <v>11</v>
      </c>
      <c r="O14" s="30">
        <v>0</v>
      </c>
      <c r="P14" s="29">
        <v>-1</v>
      </c>
      <c r="Q14" s="30">
        <v>0</v>
      </c>
      <c r="R14" s="30">
        <v>0</v>
      </c>
      <c r="S14" s="29">
        <v>1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f t="shared" si="1"/>
        <v>9.5238095238095316E-2</v>
      </c>
      <c r="AJ14" s="31" t="s">
        <v>3</v>
      </c>
      <c r="AK14" s="30">
        <v>0</v>
      </c>
    </row>
    <row r="15" spans="1:37" ht="16">
      <c r="B15"/>
      <c r="C15" s="93" t="s">
        <v>35</v>
      </c>
      <c r="D15" s="93"/>
      <c r="E15" s="93" t="s">
        <v>15</v>
      </c>
      <c r="F15" s="93"/>
      <c r="G15" s="5" t="s">
        <v>36</v>
      </c>
      <c r="I15" s="5" t="s">
        <v>123</v>
      </c>
      <c r="J15" s="94" t="s">
        <v>117</v>
      </c>
      <c r="K15" s="94"/>
      <c r="L15" s="2"/>
      <c r="N15" s="28" t="s">
        <v>12</v>
      </c>
      <c r="O15" s="30">
        <v>0</v>
      </c>
      <c r="P15" s="29">
        <v>1</v>
      </c>
      <c r="Q15" s="30">
        <v>0</v>
      </c>
      <c r="R15" s="30">
        <v>0</v>
      </c>
      <c r="S15" s="29">
        <v>1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f t="shared" si="1"/>
        <v>1.3877787807814457E-17</v>
      </c>
      <c r="AJ15" s="31" t="s">
        <v>3</v>
      </c>
      <c r="AK15" s="30">
        <v>0</v>
      </c>
    </row>
    <row r="16" spans="1:37" ht="16">
      <c r="B16" t="s">
        <v>66</v>
      </c>
      <c r="C16" s="36" t="s">
        <v>13</v>
      </c>
      <c r="D16" s="36">
        <f>'Q1'!C5</f>
        <v>3</v>
      </c>
      <c r="E16" s="36" t="s">
        <v>37</v>
      </c>
      <c r="F16" s="36">
        <f>'Q1'!F5</f>
        <v>-20</v>
      </c>
      <c r="G16" s="36">
        <v>1</v>
      </c>
      <c r="I16" s="72">
        <f t="shared" ref="I16:I31" si="2">-(D16*$O$10+$Q$10)/$P$10</f>
        <v>-8.9999999999999805</v>
      </c>
      <c r="J16" s="73">
        <f>Q5_Hinge_Loss!O16</f>
        <v>-1.8461538461540636</v>
      </c>
      <c r="K16" s="56">
        <f>'Q1'!C5</f>
        <v>3</v>
      </c>
      <c r="L16" s="2"/>
      <c r="M16" s="2"/>
      <c r="N16" s="37" t="s">
        <v>66</v>
      </c>
      <c r="O16" s="37">
        <f t="shared" ref="O16:O25" si="3">D16*G16</f>
        <v>3</v>
      </c>
      <c r="P16" s="37">
        <f t="shared" ref="P16:P25" si="4">F16*G16</f>
        <v>-20</v>
      </c>
      <c r="Q16" s="37">
        <f t="shared" ref="Q16:Q25" si="5">G16</f>
        <v>1</v>
      </c>
      <c r="R16" s="30">
        <v>0</v>
      </c>
      <c r="S16" s="30">
        <v>0</v>
      </c>
      <c r="T16" s="37">
        <v>1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f t="shared" si="1"/>
        <v>0.99999999999999867</v>
      </c>
      <c r="AJ16" s="31" t="s">
        <v>4</v>
      </c>
      <c r="AK16" s="30">
        <v>1</v>
      </c>
    </row>
    <row r="17" spans="2:37" ht="16">
      <c r="B17" t="s">
        <v>67</v>
      </c>
      <c r="C17" s="38" t="s">
        <v>14</v>
      </c>
      <c r="D17" s="38">
        <f>'Q1'!C6</f>
        <v>-7</v>
      </c>
      <c r="E17" s="38" t="s">
        <v>38</v>
      </c>
      <c r="F17" s="38">
        <f>'Q1'!F6</f>
        <v>15</v>
      </c>
      <c r="G17" s="38">
        <v>-1</v>
      </c>
      <c r="I17" s="72">
        <f t="shared" si="2"/>
        <v>-68.999999999999957</v>
      </c>
      <c r="J17" s="73">
        <f>Q5_Hinge_Loss!O17</f>
        <v>-4.1538461538463682</v>
      </c>
      <c r="K17" s="56">
        <f>'Q1'!C6</f>
        <v>-7</v>
      </c>
      <c r="L17" s="2"/>
      <c r="M17" s="2"/>
      <c r="N17" s="39" t="s">
        <v>67</v>
      </c>
      <c r="O17" s="39">
        <f t="shared" si="3"/>
        <v>7</v>
      </c>
      <c r="P17" s="39">
        <f t="shared" si="4"/>
        <v>-15</v>
      </c>
      <c r="Q17" s="39">
        <f t="shared" si="5"/>
        <v>-1</v>
      </c>
      <c r="R17" s="30">
        <v>0</v>
      </c>
      <c r="S17" s="30">
        <v>0</v>
      </c>
      <c r="T17" s="30">
        <v>0</v>
      </c>
      <c r="U17" s="39">
        <v>1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f t="shared" si="1"/>
        <v>4</v>
      </c>
      <c r="AJ17" s="31" t="s">
        <v>4</v>
      </c>
      <c r="AK17" s="30">
        <v>1</v>
      </c>
    </row>
    <row r="18" spans="2:37" ht="16">
      <c r="B18" t="s">
        <v>68</v>
      </c>
      <c r="C18" s="38" t="s">
        <v>17</v>
      </c>
      <c r="D18" s="38">
        <f>'Q1'!C7</f>
        <v>0</v>
      </c>
      <c r="E18" s="38" t="s">
        <v>39</v>
      </c>
      <c r="F18" s="38">
        <f>'Q1'!F7</f>
        <v>19</v>
      </c>
      <c r="G18" s="38">
        <v>-1</v>
      </c>
      <c r="I18" s="72">
        <f t="shared" si="2"/>
        <v>-26.999999999999972</v>
      </c>
      <c r="J18" s="73">
        <f>Q5_Hinge_Loss!O18</f>
        <v>-2.538461538461755</v>
      </c>
      <c r="K18" s="56">
        <f>'Q1'!C7</f>
        <v>0</v>
      </c>
      <c r="L18" s="2"/>
      <c r="M18" s="2"/>
      <c r="N18" s="39" t="s">
        <v>68</v>
      </c>
      <c r="O18" s="39">
        <f t="shared" si="3"/>
        <v>0</v>
      </c>
      <c r="P18" s="39">
        <f t="shared" si="4"/>
        <v>-19</v>
      </c>
      <c r="Q18" s="39">
        <f t="shared" si="5"/>
        <v>-1</v>
      </c>
      <c r="R18" s="30">
        <v>0</v>
      </c>
      <c r="S18" s="30">
        <v>0</v>
      </c>
      <c r="T18" s="30">
        <v>0</v>
      </c>
      <c r="U18" s="30">
        <v>0</v>
      </c>
      <c r="V18" s="39">
        <v>1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f t="shared" si="1"/>
        <v>2.1904761904761907</v>
      </c>
      <c r="AJ18" s="31" t="s">
        <v>4</v>
      </c>
      <c r="AK18" s="30">
        <v>1</v>
      </c>
    </row>
    <row r="19" spans="2:37" ht="16">
      <c r="B19" t="s">
        <v>69</v>
      </c>
      <c r="C19" s="36" t="s">
        <v>53</v>
      </c>
      <c r="D19" s="36">
        <f>'Q1'!C8</f>
        <v>4</v>
      </c>
      <c r="E19" s="36" t="s">
        <v>40</v>
      </c>
      <c r="F19" s="36">
        <f>'Q1'!F8</f>
        <v>-2</v>
      </c>
      <c r="G19" s="36">
        <v>1</v>
      </c>
      <c r="I19" s="72">
        <f t="shared" si="2"/>
        <v>-2.9999999999999827</v>
      </c>
      <c r="J19" s="73">
        <f>Q5_Hinge_Loss!O19</f>
        <v>-1.6153846153848332</v>
      </c>
      <c r="K19" s="56">
        <f>'Q1'!C8</f>
        <v>4</v>
      </c>
      <c r="L19" s="2"/>
      <c r="M19" s="2"/>
      <c r="N19" s="37" t="s">
        <v>69</v>
      </c>
      <c r="O19" s="37">
        <f t="shared" si="3"/>
        <v>4</v>
      </c>
      <c r="P19" s="37">
        <f t="shared" si="4"/>
        <v>-2</v>
      </c>
      <c r="Q19" s="37">
        <f t="shared" si="5"/>
        <v>1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7">
        <v>1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f t="shared" si="1"/>
        <v>1.0000000000000002</v>
      </c>
      <c r="AJ19" s="31" t="s">
        <v>4</v>
      </c>
      <c r="AK19" s="30">
        <v>1</v>
      </c>
    </row>
    <row r="20" spans="2:37" ht="16">
      <c r="B20" t="s">
        <v>70</v>
      </c>
      <c r="C20" s="38" t="s">
        <v>54</v>
      </c>
      <c r="D20" s="38">
        <f>'Q1'!C9</f>
        <v>3</v>
      </c>
      <c r="E20" s="38" t="s">
        <v>41</v>
      </c>
      <c r="F20" s="38">
        <f>'Q1'!F9</f>
        <v>12</v>
      </c>
      <c r="G20" s="38">
        <v>-1</v>
      </c>
      <c r="I20" s="72">
        <f t="shared" si="2"/>
        <v>-8.9999999999999805</v>
      </c>
      <c r="J20" s="73">
        <f>Q5_Hinge_Loss!O20</f>
        <v>-1.8461538461540636</v>
      </c>
      <c r="K20" s="56">
        <f>'Q1'!C9</f>
        <v>3</v>
      </c>
      <c r="L20" s="2"/>
      <c r="M20" s="2"/>
      <c r="N20" s="39" t="s">
        <v>70</v>
      </c>
      <c r="O20" s="39">
        <f t="shared" si="3"/>
        <v>-3</v>
      </c>
      <c r="P20" s="39">
        <f t="shared" si="4"/>
        <v>-12</v>
      </c>
      <c r="Q20" s="39">
        <f t="shared" si="5"/>
        <v>-1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9">
        <v>1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f t="shared" si="1"/>
        <v>0.99999999999999978</v>
      </c>
      <c r="AJ20" s="31" t="s">
        <v>4</v>
      </c>
      <c r="AK20" s="30">
        <v>1</v>
      </c>
    </row>
    <row r="21" spans="2:37" ht="16">
      <c r="B21" t="s">
        <v>71</v>
      </c>
      <c r="C21" s="38" t="s">
        <v>55</v>
      </c>
      <c r="D21" s="38">
        <f>'Q1'!C10</f>
        <v>4.8</v>
      </c>
      <c r="E21" s="38" t="s">
        <v>42</v>
      </c>
      <c r="F21" s="38">
        <f>'Q1'!F10</f>
        <v>3</v>
      </c>
      <c r="G21" s="38">
        <v>-1</v>
      </c>
      <c r="I21" s="72">
        <f t="shared" si="2"/>
        <v>1.8000000000000158</v>
      </c>
      <c r="J21" s="73">
        <f>Q5_Hinge_Loss!O21</f>
        <v>-1.4307692307694488</v>
      </c>
      <c r="K21" s="56">
        <f>'Q1'!C10</f>
        <v>4.8</v>
      </c>
      <c r="L21" s="2"/>
      <c r="M21" s="2"/>
      <c r="N21" s="39" t="s">
        <v>71</v>
      </c>
      <c r="O21" s="39">
        <f t="shared" si="3"/>
        <v>-4.8</v>
      </c>
      <c r="P21" s="39">
        <f t="shared" si="4"/>
        <v>-3</v>
      </c>
      <c r="Q21" s="39">
        <f t="shared" si="5"/>
        <v>-1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9">
        <v>1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f t="shared" si="1"/>
        <v>0.999999999999998</v>
      </c>
      <c r="AJ21" s="31" t="s">
        <v>4</v>
      </c>
      <c r="AK21" s="30">
        <v>1</v>
      </c>
    </row>
    <row r="22" spans="2:37" ht="16">
      <c r="B22" t="s">
        <v>72</v>
      </c>
      <c r="C22" s="38" t="s">
        <v>56</v>
      </c>
      <c r="D22" s="38">
        <f>'Q1'!C11</f>
        <v>1</v>
      </c>
      <c r="E22" s="38" t="s">
        <v>43</v>
      </c>
      <c r="F22" s="38">
        <f>'Q1'!F11</f>
        <v>0</v>
      </c>
      <c r="G22" s="38">
        <v>-1</v>
      </c>
      <c r="I22" s="72">
        <f t="shared" si="2"/>
        <v>-20.999999999999972</v>
      </c>
      <c r="J22" s="73">
        <f>Q5_Hinge_Loss!O22</f>
        <v>-2.3076923076925246</v>
      </c>
      <c r="K22" s="56">
        <f>'Q1'!C11</f>
        <v>1</v>
      </c>
      <c r="L22" s="2"/>
      <c r="M22" s="2"/>
      <c r="N22" s="39" t="s">
        <v>72</v>
      </c>
      <c r="O22" s="39">
        <f t="shared" si="3"/>
        <v>-1</v>
      </c>
      <c r="P22" s="39">
        <f t="shared" si="4"/>
        <v>0</v>
      </c>
      <c r="Q22" s="39">
        <f t="shared" si="5"/>
        <v>-1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9">
        <v>1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f t="shared" si="1"/>
        <v>0.99999999999999933</v>
      </c>
      <c r="AJ22" s="31" t="s">
        <v>4</v>
      </c>
      <c r="AK22" s="30">
        <v>1</v>
      </c>
    </row>
    <row r="23" spans="2:37" ht="16">
      <c r="B23" t="s">
        <v>73</v>
      </c>
      <c r="C23" s="38" t="s">
        <v>57</v>
      </c>
      <c r="D23" s="38">
        <f>'Q1'!C12</f>
        <v>5</v>
      </c>
      <c r="E23" s="38" t="s">
        <v>44</v>
      </c>
      <c r="F23" s="38">
        <f>'Q1'!F12</f>
        <v>-20</v>
      </c>
      <c r="G23" s="38">
        <v>-1</v>
      </c>
      <c r="I23" s="72">
        <f t="shared" si="2"/>
        <v>3.0000000000000151</v>
      </c>
      <c r="J23" s="73">
        <f>Q5_Hinge_Loss!O23</f>
        <v>-1.3846153846156029</v>
      </c>
      <c r="K23" s="56">
        <f>'Q1'!C12</f>
        <v>5</v>
      </c>
      <c r="L23" s="2"/>
      <c r="M23" s="2"/>
      <c r="N23" s="39" t="s">
        <v>73</v>
      </c>
      <c r="O23" s="39">
        <f t="shared" si="3"/>
        <v>-5</v>
      </c>
      <c r="P23" s="39">
        <f t="shared" si="4"/>
        <v>20</v>
      </c>
      <c r="Q23" s="39">
        <f t="shared" si="5"/>
        <v>-1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9">
        <v>1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f t="shared" si="1"/>
        <v>0.99999999999999867</v>
      </c>
      <c r="AJ23" s="31" t="s">
        <v>4</v>
      </c>
      <c r="AK23" s="30">
        <v>1</v>
      </c>
    </row>
    <row r="24" spans="2:37" ht="16">
      <c r="B24" t="s">
        <v>74</v>
      </c>
      <c r="C24" s="36" t="s">
        <v>58</v>
      </c>
      <c r="D24" s="36">
        <f>'Q1'!C13</f>
        <v>15</v>
      </c>
      <c r="E24" s="36" t="s">
        <v>45</v>
      </c>
      <c r="F24" s="36">
        <f>'Q1'!F13</f>
        <v>2</v>
      </c>
      <c r="G24" s="36">
        <v>1</v>
      </c>
      <c r="I24" s="72">
        <f t="shared" si="2"/>
        <v>62.999999999999986</v>
      </c>
      <c r="J24" s="73">
        <f>Q5_Hinge_Loss!O24</f>
        <v>0.92307692307670153</v>
      </c>
      <c r="K24" s="56">
        <f>'Q1'!C13</f>
        <v>15</v>
      </c>
      <c r="L24" s="2"/>
      <c r="M24" s="2"/>
      <c r="N24" s="37" t="s">
        <v>74</v>
      </c>
      <c r="O24" s="37">
        <f t="shared" si="3"/>
        <v>15</v>
      </c>
      <c r="P24" s="37">
        <f t="shared" si="4"/>
        <v>2</v>
      </c>
      <c r="Q24" s="37">
        <f t="shared" si="5"/>
        <v>1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7">
        <v>1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f t="shared" si="1"/>
        <v>2.9047619047619064</v>
      </c>
      <c r="AJ24" s="31" t="s">
        <v>4</v>
      </c>
      <c r="AK24" s="30">
        <v>1</v>
      </c>
    </row>
    <row r="25" spans="2:37" ht="16">
      <c r="B25" t="s">
        <v>75</v>
      </c>
      <c r="C25" s="38" t="s">
        <v>59</v>
      </c>
      <c r="D25" s="38">
        <f>'Q1'!C14</f>
        <v>6</v>
      </c>
      <c r="E25" s="38" t="s">
        <v>46</v>
      </c>
      <c r="F25" s="38">
        <f>'Q1'!F14</f>
        <v>7</v>
      </c>
      <c r="G25" s="38">
        <v>-1</v>
      </c>
      <c r="I25" s="72">
        <f t="shared" si="2"/>
        <v>9.0000000000000089</v>
      </c>
      <c r="J25" s="73">
        <f>Q5_Hinge_Loss!O25</f>
        <v>-1.1538461538463725</v>
      </c>
      <c r="K25" s="56">
        <f>'Q1'!C14</f>
        <v>6</v>
      </c>
      <c r="L25" s="2"/>
      <c r="M25" s="2"/>
      <c r="N25" s="39" t="s">
        <v>75</v>
      </c>
      <c r="O25" s="39">
        <f t="shared" si="3"/>
        <v>-6</v>
      </c>
      <c r="P25" s="39">
        <f t="shared" si="4"/>
        <v>-7</v>
      </c>
      <c r="Q25" s="39">
        <f t="shared" si="5"/>
        <v>-1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9">
        <v>1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f t="shared" si="1"/>
        <v>1</v>
      </c>
      <c r="AJ25" s="31" t="s">
        <v>4</v>
      </c>
      <c r="AK25" s="30">
        <v>1</v>
      </c>
    </row>
    <row r="26" spans="2:37" ht="16">
      <c r="B26" t="s">
        <v>76</v>
      </c>
      <c r="C26" s="36" t="s">
        <v>60</v>
      </c>
      <c r="D26" s="36">
        <f>'Q1'!C15</f>
        <v>8</v>
      </c>
      <c r="E26" s="36" t="s">
        <v>47</v>
      </c>
      <c r="F26" s="36">
        <f>'Q1'!F15</f>
        <v>-100</v>
      </c>
      <c r="G26" s="36">
        <v>1</v>
      </c>
      <c r="I26" s="72">
        <f t="shared" si="2"/>
        <v>21.000000000000004</v>
      </c>
      <c r="J26" s="73">
        <f>Q5_Hinge_Loss!O26</f>
        <v>-0.69230769230791156</v>
      </c>
      <c r="K26" s="56">
        <f>'Q1'!C15</f>
        <v>8</v>
      </c>
      <c r="L26" s="2"/>
      <c r="M26" s="2"/>
      <c r="N26" s="37" t="s">
        <v>76</v>
      </c>
      <c r="O26" s="37">
        <f>D26*G26</f>
        <v>8</v>
      </c>
      <c r="P26" s="37">
        <f>F26*G26</f>
        <v>-100</v>
      </c>
      <c r="Q26" s="37">
        <f>G26</f>
        <v>1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/>
      <c r="AD26" s="37">
        <v>1</v>
      </c>
      <c r="AE26" s="30">
        <v>0</v>
      </c>
      <c r="AF26" s="30">
        <v>0</v>
      </c>
      <c r="AG26" s="30">
        <v>0</v>
      </c>
      <c r="AH26" s="30">
        <v>0</v>
      </c>
      <c r="AI26" s="30">
        <f t="shared" si="1"/>
        <v>5.7619047619047654</v>
      </c>
      <c r="AJ26" s="31" t="s">
        <v>4</v>
      </c>
      <c r="AK26" s="30">
        <v>1</v>
      </c>
    </row>
    <row r="27" spans="2:37" ht="16">
      <c r="B27" t="s">
        <v>77</v>
      </c>
      <c r="C27" s="36" t="s">
        <v>61</v>
      </c>
      <c r="D27" s="36">
        <f>'Q1'!C16</f>
        <v>6</v>
      </c>
      <c r="E27" s="36" t="s">
        <v>48</v>
      </c>
      <c r="F27" s="36">
        <f>'Q1'!F16</f>
        <v>-15</v>
      </c>
      <c r="G27" s="36">
        <v>1</v>
      </c>
      <c r="I27" s="72">
        <f t="shared" si="2"/>
        <v>9.0000000000000089</v>
      </c>
      <c r="J27" s="73">
        <f>Q5_Hinge_Loss!O27</f>
        <v>-1.1538461538463725</v>
      </c>
      <c r="K27" s="56">
        <f>'Q1'!C16</f>
        <v>6</v>
      </c>
      <c r="L27" s="2"/>
      <c r="M27" s="2"/>
      <c r="N27" s="37" t="s">
        <v>77</v>
      </c>
      <c r="O27" s="37">
        <f>D27*G27</f>
        <v>6</v>
      </c>
      <c r="P27" s="37">
        <f>F27*G27</f>
        <v>-15</v>
      </c>
      <c r="Q27" s="37">
        <f>G27</f>
        <v>1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7">
        <v>1</v>
      </c>
      <c r="AF27" s="30">
        <v>0</v>
      </c>
      <c r="AG27" s="30">
        <v>0</v>
      </c>
      <c r="AH27" s="30">
        <v>0</v>
      </c>
      <c r="AI27" s="30">
        <f t="shared" si="1"/>
        <v>1.1428571428571441</v>
      </c>
      <c r="AJ27" s="31" t="s">
        <v>4</v>
      </c>
      <c r="AK27" s="30">
        <v>1</v>
      </c>
    </row>
    <row r="28" spans="2:37" ht="16">
      <c r="B28" t="s">
        <v>78</v>
      </c>
      <c r="C28" s="36" t="s">
        <v>62</v>
      </c>
      <c r="D28" s="36">
        <f>'Q1'!C17</f>
        <v>5.2</v>
      </c>
      <c r="E28" s="36" t="s">
        <v>49</v>
      </c>
      <c r="F28" s="36">
        <f>'Q1'!F17</f>
        <v>15</v>
      </c>
      <c r="G28" s="36">
        <v>1</v>
      </c>
      <c r="I28" s="72">
        <f t="shared" si="2"/>
        <v>4.2000000000000153</v>
      </c>
      <c r="J28" s="73">
        <f>Q5_Hinge_Loss!O28</f>
        <v>-1.3384615384617569</v>
      </c>
      <c r="K28" s="56">
        <f>'Q1'!C17</f>
        <v>5.2</v>
      </c>
      <c r="L28" s="2"/>
      <c r="M28" s="2"/>
      <c r="N28" s="37" t="s">
        <v>78</v>
      </c>
      <c r="O28" s="37">
        <f>D28*G28</f>
        <v>5.2</v>
      </c>
      <c r="P28" s="37">
        <f>F28*G28</f>
        <v>15</v>
      </c>
      <c r="Q28" s="37">
        <f>G28</f>
        <v>1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7">
        <v>1</v>
      </c>
      <c r="AG28" s="30">
        <v>0</v>
      </c>
      <c r="AH28" s="30">
        <v>0</v>
      </c>
      <c r="AI28" s="30">
        <f t="shared" si="1"/>
        <v>0.99999999999999922</v>
      </c>
      <c r="AJ28" s="31" t="s">
        <v>4</v>
      </c>
      <c r="AK28" s="30">
        <v>1</v>
      </c>
    </row>
    <row r="29" spans="2:37" ht="16">
      <c r="B29" t="s">
        <v>79</v>
      </c>
      <c r="C29" s="36" t="s">
        <v>63</v>
      </c>
      <c r="D29" s="36">
        <f>'Q1'!C18</f>
        <v>9</v>
      </c>
      <c r="E29" s="36" t="s">
        <v>50</v>
      </c>
      <c r="F29" s="36">
        <f>'Q1'!F18</f>
        <v>0</v>
      </c>
      <c r="G29" s="36">
        <v>1</v>
      </c>
      <c r="I29" s="72">
        <f t="shared" si="2"/>
        <v>26.999999999999996</v>
      </c>
      <c r="J29" s="73">
        <f>Q5_Hinge_Loss!O29</f>
        <v>-0.46153846153868122</v>
      </c>
      <c r="K29" s="56">
        <f>'Q1'!C18</f>
        <v>9</v>
      </c>
      <c r="L29" s="2"/>
      <c r="M29" s="2"/>
      <c r="N29" s="37" t="s">
        <v>79</v>
      </c>
      <c r="O29" s="37">
        <f>D29*G29</f>
        <v>9</v>
      </c>
      <c r="P29" s="37">
        <f>F29*G29</f>
        <v>0</v>
      </c>
      <c r="Q29" s="37">
        <f>G29</f>
        <v>1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7">
        <v>1</v>
      </c>
      <c r="AH29" s="30">
        <v>0</v>
      </c>
      <c r="AI29" s="30">
        <f t="shared" si="1"/>
        <v>1.2857142857142865</v>
      </c>
      <c r="AJ29" s="31" t="s">
        <v>4</v>
      </c>
      <c r="AK29" s="30">
        <v>1</v>
      </c>
    </row>
    <row r="30" spans="2:37" ht="16">
      <c r="B30" t="s">
        <v>80</v>
      </c>
      <c r="C30" s="36" t="s">
        <v>64</v>
      </c>
      <c r="D30" s="36">
        <f>'Q1'!C19</f>
        <v>9</v>
      </c>
      <c r="E30" s="36" t="s">
        <v>51</v>
      </c>
      <c r="F30" s="36">
        <f>'Q1'!F19</f>
        <v>6</v>
      </c>
      <c r="G30" s="36">
        <v>1</v>
      </c>
      <c r="I30" s="72">
        <f t="shared" si="2"/>
        <v>26.999999999999996</v>
      </c>
      <c r="J30" s="73">
        <f>Q5_Hinge_Loss!O30</f>
        <v>-0.46153846153868122</v>
      </c>
      <c r="K30" s="56">
        <f>'Q1'!C19</f>
        <v>9</v>
      </c>
      <c r="L30" s="2"/>
      <c r="M30" s="2"/>
      <c r="N30" s="37" t="s">
        <v>80</v>
      </c>
      <c r="O30" s="37">
        <f>D30*G30</f>
        <v>9</v>
      </c>
      <c r="P30" s="37">
        <f>F30*G30</f>
        <v>6</v>
      </c>
      <c r="Q30" s="37">
        <f>G30</f>
        <v>1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7">
        <v>1</v>
      </c>
      <c r="AI30" s="30">
        <f t="shared" si="1"/>
        <v>1.0000000000000004</v>
      </c>
      <c r="AJ30" s="31" t="s">
        <v>4</v>
      </c>
      <c r="AK30" s="30">
        <v>1</v>
      </c>
    </row>
    <row r="31" spans="2:37" ht="16">
      <c r="B31" t="s">
        <v>81</v>
      </c>
      <c r="C31" s="38"/>
      <c r="D31" s="38"/>
      <c r="E31" s="38"/>
      <c r="F31" s="38"/>
      <c r="G31" s="38"/>
      <c r="I31" s="72">
        <f t="shared" si="2"/>
        <v>-26.999999999999972</v>
      </c>
      <c r="J31" s="73">
        <f>Q5_Hinge_Loss!O31</f>
        <v>4.1538461538459277</v>
      </c>
      <c r="K31" s="56">
        <f>'Q1'!C20</f>
        <v>29</v>
      </c>
      <c r="L31" s="2"/>
      <c r="M31" s="2"/>
      <c r="N31" s="40" t="s">
        <v>18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0">
        <v>1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30">
        <v>0</v>
      </c>
      <c r="AE31" s="5">
        <v>0</v>
      </c>
      <c r="AF31" s="5">
        <v>0</v>
      </c>
      <c r="AG31" s="5">
        <v>0</v>
      </c>
      <c r="AH31" s="5">
        <v>0</v>
      </c>
      <c r="AI31" s="30">
        <f t="shared" si="1"/>
        <v>0.47619047619047356</v>
      </c>
      <c r="AJ31" s="31" t="s">
        <v>3</v>
      </c>
      <c r="AK31" s="30">
        <v>0</v>
      </c>
    </row>
    <row r="32" spans="2:37" ht="16">
      <c r="I32" s="2"/>
      <c r="J32" s="2"/>
      <c r="K32" s="2"/>
      <c r="L32" s="2"/>
      <c r="M32" s="2"/>
      <c r="N32" s="40" t="s">
        <v>19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5">
        <v>0</v>
      </c>
      <c r="U32" s="40">
        <v>1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30">
        <v>0</v>
      </c>
      <c r="AE32" s="5">
        <v>0</v>
      </c>
      <c r="AF32" s="5">
        <v>0</v>
      </c>
      <c r="AG32" s="5">
        <v>0</v>
      </c>
      <c r="AH32" s="5">
        <v>0</v>
      </c>
      <c r="AI32" s="30">
        <f t="shared" si="1"/>
        <v>3.1720657846435347E-17</v>
      </c>
      <c r="AJ32" s="31" t="s">
        <v>3</v>
      </c>
      <c r="AK32" s="30">
        <v>0</v>
      </c>
    </row>
    <row r="33" spans="9:37" ht="16">
      <c r="I33" s="2"/>
      <c r="J33" s="2"/>
      <c r="K33" s="2"/>
      <c r="L33" s="2"/>
      <c r="M33" s="2"/>
      <c r="N33" s="40" t="s">
        <v>20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5">
        <v>0</v>
      </c>
      <c r="U33" s="5">
        <v>0</v>
      </c>
      <c r="V33" s="40">
        <v>1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30">
        <v>0</v>
      </c>
      <c r="AE33" s="5">
        <v>0</v>
      </c>
      <c r="AF33" s="5">
        <v>0</v>
      </c>
      <c r="AG33" s="5">
        <v>0</v>
      </c>
      <c r="AH33" s="5">
        <v>0</v>
      </c>
      <c r="AI33" s="30">
        <f t="shared" si="1"/>
        <v>2.2204460492503131E-16</v>
      </c>
      <c r="AJ33" s="31" t="s">
        <v>3</v>
      </c>
      <c r="AK33" s="30">
        <v>0</v>
      </c>
    </row>
    <row r="34" spans="9:37" ht="16">
      <c r="I34" s="2"/>
      <c r="J34" s="2"/>
      <c r="K34" s="2"/>
      <c r="L34" s="2"/>
      <c r="M34" s="2"/>
      <c r="N34" s="40" t="s">
        <v>21</v>
      </c>
      <c r="O34" s="41">
        <v>0</v>
      </c>
      <c r="P34" s="41">
        <v>0</v>
      </c>
      <c r="Q34" s="41">
        <v>0</v>
      </c>
      <c r="R34" s="41">
        <v>0</v>
      </c>
      <c r="S34" s="41">
        <v>0</v>
      </c>
      <c r="T34" s="5">
        <v>0</v>
      </c>
      <c r="U34" s="5">
        <v>0</v>
      </c>
      <c r="V34" s="5">
        <v>0</v>
      </c>
      <c r="W34" s="40">
        <v>1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30">
        <v>0</v>
      </c>
      <c r="AE34" s="5">
        <v>0</v>
      </c>
      <c r="AF34" s="5">
        <v>0</v>
      </c>
      <c r="AG34" s="5">
        <v>0</v>
      </c>
      <c r="AH34" s="5">
        <v>0</v>
      </c>
      <c r="AI34" s="30">
        <f t="shared" si="1"/>
        <v>1.047619047619047</v>
      </c>
      <c r="AJ34" s="31" t="s">
        <v>3</v>
      </c>
      <c r="AK34" s="30">
        <v>0</v>
      </c>
    </row>
    <row r="35" spans="9:37" ht="16">
      <c r="I35" s="2"/>
      <c r="J35" s="2"/>
      <c r="K35" s="2"/>
      <c r="L35" s="2"/>
      <c r="M35" s="2"/>
      <c r="N35" s="40" t="s">
        <v>22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5">
        <v>0</v>
      </c>
      <c r="U35" s="5">
        <v>0</v>
      </c>
      <c r="V35" s="5">
        <v>0</v>
      </c>
      <c r="W35" s="5">
        <v>0</v>
      </c>
      <c r="X35" s="40">
        <v>1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30">
        <v>0</v>
      </c>
      <c r="AE35" s="5">
        <v>0</v>
      </c>
      <c r="AF35" s="5">
        <v>0</v>
      </c>
      <c r="AG35" s="5">
        <v>0</v>
      </c>
      <c r="AH35" s="5">
        <v>0</v>
      </c>
      <c r="AI35" s="30">
        <f t="shared" si="1"/>
        <v>0</v>
      </c>
      <c r="AJ35" s="31" t="s">
        <v>3</v>
      </c>
      <c r="AK35" s="30">
        <v>0</v>
      </c>
    </row>
    <row r="36" spans="9:37" ht="16">
      <c r="I36" s="2"/>
      <c r="J36" s="2"/>
      <c r="K36" s="2"/>
      <c r="L36" s="2"/>
      <c r="M36" s="2"/>
      <c r="N36" s="40" t="s">
        <v>23</v>
      </c>
      <c r="O36" s="41">
        <v>0</v>
      </c>
      <c r="P36" s="41">
        <v>0</v>
      </c>
      <c r="Q36" s="41">
        <v>0</v>
      </c>
      <c r="R36" s="41">
        <v>0</v>
      </c>
      <c r="S36" s="41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40">
        <v>1</v>
      </c>
      <c r="Z36" s="5">
        <v>0</v>
      </c>
      <c r="AA36" s="5">
        <v>0</v>
      </c>
      <c r="AB36" s="5">
        <v>0</v>
      </c>
      <c r="AC36" s="5">
        <v>0</v>
      </c>
      <c r="AD36" s="30">
        <v>0</v>
      </c>
      <c r="AE36" s="5">
        <v>0</v>
      </c>
      <c r="AF36" s="5">
        <v>0</v>
      </c>
      <c r="AG36" s="5">
        <v>0</v>
      </c>
      <c r="AH36" s="5">
        <v>0</v>
      </c>
      <c r="AI36" s="30">
        <f t="shared" si="1"/>
        <v>0.94285714285714151</v>
      </c>
      <c r="AJ36" s="31" t="s">
        <v>3</v>
      </c>
      <c r="AK36" s="30">
        <v>0</v>
      </c>
    </row>
    <row r="37" spans="9:37" ht="16">
      <c r="I37" s="2"/>
      <c r="J37" s="2"/>
      <c r="K37" s="2"/>
      <c r="M37" s="2"/>
      <c r="N37" s="40" t="s">
        <v>24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40">
        <v>1</v>
      </c>
      <c r="AA37" s="5">
        <v>0</v>
      </c>
      <c r="AB37" s="5">
        <v>0</v>
      </c>
      <c r="AC37" s="5">
        <v>0</v>
      </c>
      <c r="AD37" s="30">
        <v>0</v>
      </c>
      <c r="AE37" s="5">
        <v>0</v>
      </c>
      <c r="AF37" s="5">
        <v>0</v>
      </c>
      <c r="AG37" s="5">
        <v>0</v>
      </c>
      <c r="AH37" s="5">
        <v>0</v>
      </c>
      <c r="AI37" s="30">
        <f t="shared" si="1"/>
        <v>2.7755575615628914E-17</v>
      </c>
      <c r="AJ37" s="31" t="s">
        <v>3</v>
      </c>
      <c r="AK37" s="30">
        <v>0</v>
      </c>
    </row>
    <row r="38" spans="9:37" ht="16">
      <c r="I38" s="2"/>
      <c r="J38" s="2"/>
      <c r="K38" s="2"/>
      <c r="L38" s="2"/>
      <c r="M38" s="2"/>
      <c r="N38" s="40" t="s">
        <v>25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0">
        <v>1</v>
      </c>
      <c r="AB38" s="5">
        <v>0</v>
      </c>
      <c r="AC38" s="5">
        <v>0</v>
      </c>
      <c r="AD38" s="30">
        <v>0</v>
      </c>
      <c r="AE38" s="5">
        <v>0</v>
      </c>
      <c r="AF38" s="5">
        <v>0</v>
      </c>
      <c r="AG38" s="5">
        <v>0</v>
      </c>
      <c r="AH38" s="5">
        <v>0</v>
      </c>
      <c r="AI38" s="30">
        <f t="shared" si="1"/>
        <v>2.0952380952380953</v>
      </c>
      <c r="AJ38" s="31" t="s">
        <v>3</v>
      </c>
      <c r="AK38" s="30">
        <v>0</v>
      </c>
    </row>
    <row r="39" spans="9:37" ht="16">
      <c r="I39" s="2"/>
      <c r="J39" s="2"/>
      <c r="K39" s="2"/>
      <c r="L39" s="2"/>
      <c r="M39" s="2"/>
      <c r="N39" s="40" t="s">
        <v>26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40">
        <v>1</v>
      </c>
      <c r="AC39" s="5">
        <v>0</v>
      </c>
      <c r="AD39" s="30">
        <v>0</v>
      </c>
      <c r="AE39" s="5">
        <v>0</v>
      </c>
      <c r="AF39" s="5">
        <v>0</v>
      </c>
      <c r="AG39" s="5">
        <v>0</v>
      </c>
      <c r="AH39" s="5">
        <v>0</v>
      </c>
      <c r="AI39" s="30">
        <f t="shared" si="1"/>
        <v>0</v>
      </c>
      <c r="AJ39" s="31" t="s">
        <v>3</v>
      </c>
      <c r="AK39" s="30">
        <v>0</v>
      </c>
    </row>
    <row r="40" spans="9:37" ht="16">
      <c r="L40" s="2"/>
      <c r="N40" s="40" t="s">
        <v>27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40">
        <v>1</v>
      </c>
      <c r="AD40" s="30">
        <v>0</v>
      </c>
      <c r="AE40" s="5">
        <v>0</v>
      </c>
      <c r="AF40" s="5">
        <v>0</v>
      </c>
      <c r="AG40" s="5">
        <v>0</v>
      </c>
      <c r="AH40" s="5">
        <v>0</v>
      </c>
      <c r="AI40" s="30">
        <f t="shared" si="1"/>
        <v>1.0952380952380958</v>
      </c>
      <c r="AJ40" s="31" t="s">
        <v>3</v>
      </c>
      <c r="AK40" s="30">
        <v>0</v>
      </c>
    </row>
    <row r="41" spans="9:37" ht="16">
      <c r="N41" s="40" t="s">
        <v>28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21">
        <v>0</v>
      </c>
      <c r="AD41" s="40">
        <v>1</v>
      </c>
      <c r="AE41" s="5">
        <v>0</v>
      </c>
      <c r="AF41" s="5">
        <v>0</v>
      </c>
      <c r="AG41" s="5">
        <v>0</v>
      </c>
      <c r="AH41" s="5">
        <v>0</v>
      </c>
      <c r="AI41" s="30">
        <f t="shared" si="1"/>
        <v>-4.9266146717741321E-16</v>
      </c>
      <c r="AJ41" s="31" t="s">
        <v>3</v>
      </c>
      <c r="AK41" s="30">
        <v>0</v>
      </c>
    </row>
    <row r="42" spans="9:37" ht="16">
      <c r="N42" s="40" t="s">
        <v>29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30">
        <v>0</v>
      </c>
      <c r="AE42" s="40">
        <v>1</v>
      </c>
      <c r="AF42" s="5">
        <v>0</v>
      </c>
      <c r="AG42" s="5">
        <v>0</v>
      </c>
      <c r="AH42" s="5">
        <v>0</v>
      </c>
      <c r="AI42" s="30">
        <f t="shared" si="1"/>
        <v>0</v>
      </c>
      <c r="AJ42" s="31" t="s">
        <v>3</v>
      </c>
      <c r="AK42" s="30">
        <v>0</v>
      </c>
    </row>
    <row r="43" spans="9:37" ht="16">
      <c r="N43" s="40" t="s">
        <v>30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30">
        <v>0</v>
      </c>
      <c r="AE43" s="5">
        <v>0</v>
      </c>
      <c r="AF43" s="40">
        <v>1</v>
      </c>
      <c r="AG43" s="5">
        <v>0</v>
      </c>
      <c r="AH43" s="5">
        <v>0</v>
      </c>
      <c r="AI43" s="30">
        <f t="shared" si="1"/>
        <v>1.5142857142857131</v>
      </c>
      <c r="AJ43" s="31" t="s">
        <v>3</v>
      </c>
      <c r="AK43" s="30">
        <v>0</v>
      </c>
    </row>
    <row r="44" spans="9:37" ht="16">
      <c r="N44" s="40" t="s">
        <v>31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30">
        <v>0</v>
      </c>
      <c r="AE44" s="5">
        <v>0</v>
      </c>
      <c r="AF44" s="5">
        <v>0</v>
      </c>
      <c r="AG44" s="40">
        <v>1</v>
      </c>
      <c r="AH44" s="5">
        <v>0</v>
      </c>
      <c r="AI44" s="30">
        <f t="shared" si="1"/>
        <v>0</v>
      </c>
      <c r="AJ44" s="31" t="s">
        <v>3</v>
      </c>
      <c r="AK44" s="30">
        <v>0</v>
      </c>
    </row>
    <row r="45" spans="9:37" ht="16">
      <c r="N45" s="40" t="s">
        <v>32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30">
        <v>0</v>
      </c>
      <c r="AE45" s="5">
        <v>0</v>
      </c>
      <c r="AF45" s="5">
        <v>0</v>
      </c>
      <c r="AG45" s="5">
        <v>0</v>
      </c>
      <c r="AH45" s="40">
        <v>1</v>
      </c>
      <c r="AI45" s="30">
        <f t="shared" si="1"/>
        <v>0</v>
      </c>
      <c r="AJ45" s="31" t="s">
        <v>3</v>
      </c>
      <c r="AK45" s="30">
        <v>0</v>
      </c>
    </row>
  </sheetData>
  <mergeCells count="3">
    <mergeCell ref="C15:D15"/>
    <mergeCell ref="E15:F15"/>
    <mergeCell ref="J15:K15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8374-AD2E-B349-A497-480C92874CB4}">
  <dimension ref="A5:AZ39"/>
  <sheetViews>
    <sheetView topLeftCell="C23" zoomScale="130" zoomScaleNormal="130" workbookViewId="0">
      <selection activeCell="X11" sqref="X11:X13"/>
    </sheetView>
  </sheetViews>
  <sheetFormatPr baseColWidth="10" defaultRowHeight="15"/>
  <cols>
    <col min="1" max="2" width="4.1640625" style="21" bestFit="1" customWidth="1"/>
    <col min="3" max="7" width="10.83203125" style="21"/>
    <col min="8" max="8" width="3" style="21" customWidth="1"/>
    <col min="9" max="9" width="14.6640625" style="21" bestFit="1" customWidth="1"/>
    <col min="10" max="16" width="14.6640625" style="21" customWidth="1"/>
    <col min="17" max="17" width="12" style="21" bestFit="1" customWidth="1"/>
    <col min="18" max="18" width="17" style="21" bestFit="1" customWidth="1"/>
    <col min="19" max="20" width="12" style="21" customWidth="1"/>
    <col min="21" max="21" width="11.6640625" style="21" bestFit="1" customWidth="1"/>
    <col min="22" max="22" width="11.6640625" style="21" customWidth="1"/>
    <col min="23" max="23" width="10.6640625" style="21" bestFit="1" customWidth="1"/>
    <col min="24" max="26" width="10.6640625" style="21" customWidth="1"/>
    <col min="27" max="27" width="10.83203125" style="21"/>
    <col min="28" max="28" width="16.83203125" style="21" bestFit="1" customWidth="1"/>
    <col min="29" max="29" width="8.1640625" style="21" bestFit="1" customWidth="1"/>
    <col min="30" max="48" width="5.6640625" style="21" customWidth="1"/>
    <col min="49" max="49" width="7.5" style="21" customWidth="1"/>
    <col min="50" max="50" width="12.1640625" style="21" bestFit="1" customWidth="1"/>
    <col min="51" max="51" width="4.6640625" style="21" customWidth="1"/>
    <col min="52" max="52" width="2.1640625" style="21" bestFit="1" customWidth="1"/>
    <col min="53" max="16384" width="10.83203125" style="21"/>
  </cols>
  <sheetData>
    <row r="5" spans="1:52">
      <c r="AB5" s="22" t="s">
        <v>100</v>
      </c>
      <c r="AC5" s="22">
        <v>1000000</v>
      </c>
    </row>
    <row r="6" spans="1:52">
      <c r="AB6" s="22" t="s">
        <v>105</v>
      </c>
      <c r="AC6" s="22">
        <v>1</v>
      </c>
    </row>
    <row r="7" spans="1:52" ht="16">
      <c r="A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3" t="s">
        <v>106</v>
      </c>
      <c r="AC7" s="23">
        <f>SUMPRODUCT(AC8:AW8,AC10:AW10)</f>
        <v>3.8363636362948306</v>
      </c>
    </row>
    <row r="8" spans="1:52" ht="16"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4" t="s">
        <v>34</v>
      </c>
      <c r="AC8" s="25">
        <v>0</v>
      </c>
      <c r="AD8" s="25">
        <v>0</v>
      </c>
      <c r="AE8" s="25">
        <v>0</v>
      </c>
      <c r="AF8" s="25">
        <v>1</v>
      </c>
      <c r="AG8" s="25">
        <v>1</v>
      </c>
      <c r="AH8" s="25">
        <f t="shared" ref="AH8:AW8" si="0">$AC$6</f>
        <v>1</v>
      </c>
      <c r="AI8" s="25">
        <f t="shared" si="0"/>
        <v>1</v>
      </c>
      <c r="AJ8" s="25">
        <f t="shared" si="0"/>
        <v>1</v>
      </c>
      <c r="AK8" s="25">
        <f t="shared" si="0"/>
        <v>1</v>
      </c>
      <c r="AL8" s="25">
        <f t="shared" si="0"/>
        <v>1</v>
      </c>
      <c r="AM8" s="25">
        <f t="shared" si="0"/>
        <v>1</v>
      </c>
      <c r="AN8" s="25">
        <f t="shared" si="0"/>
        <v>1</v>
      </c>
      <c r="AO8" s="25">
        <f t="shared" si="0"/>
        <v>1</v>
      </c>
      <c r="AP8" s="25">
        <f t="shared" si="0"/>
        <v>1</v>
      </c>
      <c r="AQ8" s="25">
        <f t="shared" si="0"/>
        <v>1</v>
      </c>
      <c r="AR8" s="25">
        <f t="shared" si="0"/>
        <v>1</v>
      </c>
      <c r="AS8" s="25">
        <f t="shared" si="0"/>
        <v>1</v>
      </c>
      <c r="AT8" s="25">
        <f t="shared" si="0"/>
        <v>1</v>
      </c>
      <c r="AU8" s="25">
        <f t="shared" si="0"/>
        <v>1</v>
      </c>
      <c r="AV8" s="25">
        <f t="shared" si="0"/>
        <v>1</v>
      </c>
      <c r="AW8" s="25">
        <f t="shared" si="0"/>
        <v>1</v>
      </c>
    </row>
    <row r="9" spans="1:52" ht="16"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6" t="s">
        <v>1</v>
      </c>
      <c r="AC9" s="26" t="s">
        <v>5</v>
      </c>
      <c r="AD9" s="26" t="s">
        <v>6</v>
      </c>
      <c r="AE9" s="26" t="s">
        <v>2</v>
      </c>
      <c r="AF9" s="26" t="s">
        <v>7</v>
      </c>
      <c r="AG9" s="26" t="s">
        <v>8</v>
      </c>
      <c r="AH9" s="26" t="s">
        <v>82</v>
      </c>
      <c r="AI9" s="26" t="s">
        <v>83</v>
      </c>
      <c r="AJ9" s="26" t="s">
        <v>84</v>
      </c>
      <c r="AK9" s="26" t="s">
        <v>85</v>
      </c>
      <c r="AL9" s="26" t="s">
        <v>86</v>
      </c>
      <c r="AM9" s="26" t="s">
        <v>87</v>
      </c>
      <c r="AN9" s="26" t="s">
        <v>88</v>
      </c>
      <c r="AO9" s="26" t="s">
        <v>89</v>
      </c>
      <c r="AP9" s="26" t="s">
        <v>90</v>
      </c>
      <c r="AQ9" s="26" t="s">
        <v>91</v>
      </c>
      <c r="AR9" s="26" t="s">
        <v>92</v>
      </c>
      <c r="AS9" s="26" t="s">
        <v>93</v>
      </c>
      <c r="AT9" s="26" t="s">
        <v>94</v>
      </c>
      <c r="AU9" s="26" t="s">
        <v>95</v>
      </c>
      <c r="AV9" s="26" t="s">
        <v>96</v>
      </c>
      <c r="AW9" s="26" t="s">
        <v>97</v>
      </c>
    </row>
    <row r="10" spans="1:52" ht="16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7" t="s">
        <v>107</v>
      </c>
      <c r="AC10" s="27">
        <v>0.32727272724580347</v>
      </c>
      <c r="AD10" s="27">
        <v>-0.50909090904902732</v>
      </c>
      <c r="AE10" s="27">
        <v>-1.3272727273141005</v>
      </c>
      <c r="AF10" s="27">
        <v>0.32727272724580347</v>
      </c>
      <c r="AG10" s="27">
        <v>0.50909090904902732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1</v>
      </c>
      <c r="AP10" s="27">
        <v>0</v>
      </c>
      <c r="AQ10" s="27">
        <v>0</v>
      </c>
      <c r="AR10" s="27">
        <v>0</v>
      </c>
      <c r="AS10" s="27">
        <v>0</v>
      </c>
      <c r="AT10" s="27">
        <v>1</v>
      </c>
      <c r="AU10" s="27">
        <v>0</v>
      </c>
      <c r="AV10" s="27">
        <v>1</v>
      </c>
      <c r="AW10" s="27">
        <v>0</v>
      </c>
    </row>
    <row r="11" spans="1:52" ht="16">
      <c r="H11" s="27" t="s">
        <v>5</v>
      </c>
      <c r="I11" s="4">
        <v>0.32727272725089951</v>
      </c>
      <c r="J11" s="101"/>
      <c r="K11" s="101"/>
      <c r="L11" s="4">
        <v>0</v>
      </c>
      <c r="M11" s="95"/>
      <c r="N11" s="95"/>
      <c r="O11" s="4">
        <v>3.5294117647058865E-2</v>
      </c>
      <c r="P11" s="81"/>
      <c r="Q11" s="81"/>
      <c r="R11" s="4">
        <v>3.5294117647058865E-2</v>
      </c>
      <c r="S11" s="108"/>
      <c r="T11" s="104"/>
      <c r="U11" s="4">
        <v>0.17094017094017017</v>
      </c>
      <c r="V11" s="119"/>
      <c r="W11" s="120"/>
      <c r="X11" s="4">
        <v>7.1123662515049091E-16</v>
      </c>
      <c r="Y11" s="101"/>
      <c r="Z11" s="101"/>
      <c r="AA11" s="2"/>
    </row>
    <row r="12" spans="1:52" ht="16">
      <c r="H12" s="27" t="s">
        <v>6</v>
      </c>
      <c r="I12" s="4">
        <v>-0.50909090905452936</v>
      </c>
      <c r="J12" s="101"/>
      <c r="K12" s="101"/>
      <c r="L12" s="4">
        <v>-0.11764705882754689</v>
      </c>
      <c r="M12" s="95"/>
      <c r="N12" s="95"/>
      <c r="O12" s="4">
        <v>-5.4901960784313725E-2</v>
      </c>
      <c r="P12" s="81"/>
      <c r="Q12" s="81"/>
      <c r="R12" s="4">
        <v>-5.4901960784313725E-2</v>
      </c>
      <c r="S12" s="108"/>
      <c r="T12" s="104"/>
      <c r="U12" s="4">
        <v>-0.42735042735042716</v>
      </c>
      <c r="V12" s="119"/>
      <c r="W12" s="120"/>
      <c r="X12" s="4">
        <v>-1.0564465968698755E-15</v>
      </c>
      <c r="Y12" s="101"/>
      <c r="Z12" s="101"/>
      <c r="AA12" s="2"/>
      <c r="AB12" s="28" t="s">
        <v>9</v>
      </c>
      <c r="AC12" s="29">
        <v>-1</v>
      </c>
      <c r="AD12" s="30">
        <v>0</v>
      </c>
      <c r="AE12" s="30">
        <v>0</v>
      </c>
      <c r="AF12" s="29">
        <v>1</v>
      </c>
      <c r="AG12" s="30">
        <v>0</v>
      </c>
      <c r="AH12" s="30">
        <v>0</v>
      </c>
      <c r="AI12" s="30">
        <v>0</v>
      </c>
      <c r="AJ12" s="30">
        <v>0</v>
      </c>
      <c r="AK12" s="30">
        <v>0</v>
      </c>
      <c r="AL12" s="30">
        <v>0</v>
      </c>
      <c r="AM12" s="30">
        <v>0</v>
      </c>
      <c r="AN12" s="30">
        <v>0</v>
      </c>
      <c r="AO12" s="30">
        <v>0</v>
      </c>
      <c r="AP12" s="30">
        <v>0</v>
      </c>
      <c r="AQ12" s="30">
        <v>0</v>
      </c>
      <c r="AR12" s="30">
        <v>0</v>
      </c>
      <c r="AS12" s="30">
        <v>0</v>
      </c>
      <c r="AT12" s="30">
        <v>0</v>
      </c>
      <c r="AU12" s="30">
        <v>0</v>
      </c>
      <c r="AV12" s="30">
        <v>0</v>
      </c>
      <c r="AW12" s="30">
        <v>0</v>
      </c>
      <c r="AX12" s="30">
        <f t="shared" ref="AX12:AX31" si="1">SUMPRODUCT($AC$10:$AW$10,AC12:AW12)</f>
        <v>0</v>
      </c>
      <c r="AY12" s="31" t="s">
        <v>3</v>
      </c>
      <c r="AZ12" s="30">
        <v>0</v>
      </c>
    </row>
    <row r="13" spans="1:52" ht="16">
      <c r="H13" s="27" t="s">
        <v>2</v>
      </c>
      <c r="I13" s="4">
        <v>-1.3272727272290719</v>
      </c>
      <c r="J13" s="101"/>
      <c r="K13" s="101"/>
      <c r="L13" s="4">
        <v>0.76470588257773653</v>
      </c>
      <c r="M13" s="95"/>
      <c r="N13" s="95"/>
      <c r="O13" s="4">
        <v>-0.53529411764705892</v>
      </c>
      <c r="P13" s="81"/>
      <c r="Q13" s="81"/>
      <c r="R13" s="4">
        <v>-0.53529411764705892</v>
      </c>
      <c r="S13" s="108"/>
      <c r="T13" s="104"/>
      <c r="U13" s="4">
        <v>-0.53846153846153677</v>
      </c>
      <c r="V13" s="119"/>
      <c r="W13" s="120"/>
      <c r="X13" s="4">
        <v>-7.832276494035284E-16</v>
      </c>
      <c r="Y13" s="101"/>
      <c r="Z13" s="101"/>
      <c r="AA13" s="2"/>
      <c r="AB13" s="28" t="s">
        <v>10</v>
      </c>
      <c r="AC13" s="29">
        <v>1</v>
      </c>
      <c r="AD13" s="30">
        <v>0</v>
      </c>
      <c r="AE13" s="30">
        <v>0</v>
      </c>
      <c r="AF13" s="29">
        <v>1</v>
      </c>
      <c r="AG13" s="30">
        <v>0</v>
      </c>
      <c r="AH13" s="30">
        <v>0</v>
      </c>
      <c r="AI13" s="30">
        <v>0</v>
      </c>
      <c r="AJ13" s="30">
        <v>0</v>
      </c>
      <c r="AK13" s="30">
        <v>0</v>
      </c>
      <c r="AL13" s="30">
        <v>0</v>
      </c>
      <c r="AM13" s="30">
        <v>0</v>
      </c>
      <c r="AN13" s="30">
        <v>0</v>
      </c>
      <c r="AO13" s="30">
        <v>0</v>
      </c>
      <c r="AP13" s="30">
        <v>0</v>
      </c>
      <c r="AQ13" s="30">
        <v>0</v>
      </c>
      <c r="AR13" s="30">
        <v>0</v>
      </c>
      <c r="AS13" s="30">
        <v>0</v>
      </c>
      <c r="AT13" s="30">
        <v>0</v>
      </c>
      <c r="AU13" s="30">
        <v>0</v>
      </c>
      <c r="AV13" s="30">
        <v>0</v>
      </c>
      <c r="AW13" s="30">
        <v>0</v>
      </c>
      <c r="AX13" s="30">
        <f t="shared" si="1"/>
        <v>0.65454545449160695</v>
      </c>
      <c r="AY13" s="31" t="s">
        <v>3</v>
      </c>
      <c r="AZ13" s="30">
        <v>0</v>
      </c>
    </row>
    <row r="14" spans="1:52" ht="16">
      <c r="I14" s="101"/>
      <c r="J14" s="102" t="s">
        <v>110</v>
      </c>
      <c r="K14" s="102"/>
      <c r="L14" s="95"/>
      <c r="M14" s="96" t="s">
        <v>110</v>
      </c>
      <c r="N14" s="96"/>
      <c r="O14" s="81"/>
      <c r="P14" s="98" t="s">
        <v>110</v>
      </c>
      <c r="Q14" s="98"/>
      <c r="R14" s="104"/>
      <c r="S14" s="105" t="s">
        <v>110</v>
      </c>
      <c r="T14" s="105"/>
      <c r="U14" s="119"/>
      <c r="V14" s="121" t="s">
        <v>110</v>
      </c>
      <c r="W14" s="121"/>
      <c r="X14" s="101"/>
      <c r="Y14" s="124" t="s">
        <v>110</v>
      </c>
      <c r="Z14" s="124"/>
      <c r="AA14" s="2"/>
      <c r="AB14" s="28" t="s">
        <v>11</v>
      </c>
      <c r="AC14" s="30">
        <v>0</v>
      </c>
      <c r="AD14" s="29">
        <v>-1</v>
      </c>
      <c r="AE14" s="30">
        <v>0</v>
      </c>
      <c r="AF14" s="30">
        <v>0</v>
      </c>
      <c r="AG14" s="29">
        <v>1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f t="shared" si="1"/>
        <v>1.0181818180980546</v>
      </c>
      <c r="AY14" s="31" t="s">
        <v>3</v>
      </c>
      <c r="AZ14" s="30">
        <v>0</v>
      </c>
    </row>
    <row r="15" spans="1:52" ht="16">
      <c r="B15"/>
      <c r="C15" s="93" t="s">
        <v>35</v>
      </c>
      <c r="D15" s="93"/>
      <c r="E15" s="93" t="s">
        <v>15</v>
      </c>
      <c r="F15" s="93"/>
      <c r="G15" s="5" t="s">
        <v>36</v>
      </c>
      <c r="I15" s="76" t="s">
        <v>125</v>
      </c>
      <c r="J15" s="76" t="s">
        <v>102</v>
      </c>
      <c r="K15" s="76" t="s">
        <v>103</v>
      </c>
      <c r="L15" s="100" t="s">
        <v>111</v>
      </c>
      <c r="M15" s="75" t="s">
        <v>102</v>
      </c>
      <c r="N15" s="75" t="s">
        <v>103</v>
      </c>
      <c r="O15" s="77" t="s">
        <v>118</v>
      </c>
      <c r="P15" s="78" t="s">
        <v>102</v>
      </c>
      <c r="Q15" s="78" t="s">
        <v>103</v>
      </c>
      <c r="R15" s="109" t="s">
        <v>120</v>
      </c>
      <c r="S15" s="106" t="s">
        <v>102</v>
      </c>
      <c r="T15" s="106" t="s">
        <v>103</v>
      </c>
      <c r="U15" s="122" t="s">
        <v>119</v>
      </c>
      <c r="V15" s="123" t="s">
        <v>102</v>
      </c>
      <c r="W15" s="123" t="s">
        <v>103</v>
      </c>
      <c r="X15" s="125" t="s">
        <v>113</v>
      </c>
      <c r="Y15" s="76" t="s">
        <v>102</v>
      </c>
      <c r="Z15" s="76" t="s">
        <v>103</v>
      </c>
      <c r="AB15" s="32" t="s">
        <v>12</v>
      </c>
      <c r="AC15" s="33">
        <v>0</v>
      </c>
      <c r="AD15" s="34">
        <v>1</v>
      </c>
      <c r="AE15" s="33">
        <v>0</v>
      </c>
      <c r="AF15" s="33">
        <v>0</v>
      </c>
      <c r="AG15" s="34">
        <v>1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0</v>
      </c>
      <c r="AW15" s="33">
        <v>0</v>
      </c>
      <c r="AX15" s="33">
        <f t="shared" si="1"/>
        <v>0</v>
      </c>
      <c r="AY15" s="35" t="s">
        <v>3</v>
      </c>
      <c r="AZ15" s="30">
        <v>0</v>
      </c>
    </row>
    <row r="16" spans="1:52" ht="16">
      <c r="B16" t="s">
        <v>66</v>
      </c>
      <c r="C16" s="36" t="s">
        <v>13</v>
      </c>
      <c r="D16" s="36">
        <f>'Q1'!C5</f>
        <v>3</v>
      </c>
      <c r="E16" s="36" t="s">
        <v>37</v>
      </c>
      <c r="F16" s="36">
        <f>'Q1'!F5</f>
        <v>-20</v>
      </c>
      <c r="G16" s="36">
        <v>1</v>
      </c>
      <c r="I16" s="76">
        <f>-($D16*I$11+I$13)/I$12</f>
        <v>-0.67857142866279563</v>
      </c>
      <c r="J16" s="76">
        <f>(1-(I$13+I$11*$D16))/I$12</f>
        <v>-2.6428571430888783</v>
      </c>
      <c r="K16" s="76">
        <f>(-1-(I$13+I$11*$D16))/I$12</f>
        <v>1.2857142857632868</v>
      </c>
      <c r="L16" s="75">
        <f>-($D16*L$11+L$13)/L$12</f>
        <v>6.5000000016887949</v>
      </c>
      <c r="M16" s="75">
        <f>(1-(L$13+L$11*$D16))/L$12</f>
        <v>-1.9999999980209424</v>
      </c>
      <c r="N16" s="75">
        <f>(-1-(L$13+L$11*$D16))/L$12</f>
        <v>15.000000001398531</v>
      </c>
      <c r="O16" s="78">
        <f>-($D16*O$11+O$13)/O$12</f>
        <v>-7.8214285714285712</v>
      </c>
      <c r="P16" s="78">
        <f>(1-(O$13+O$11*$D16))/O$12</f>
        <v>-26.035714285714288</v>
      </c>
      <c r="Q16" s="78">
        <f>(-1-(O$13+O$11*$D16))/O$12</f>
        <v>10.392857142857142</v>
      </c>
      <c r="R16" s="110" t="s">
        <v>122</v>
      </c>
      <c r="S16" s="111"/>
      <c r="T16" s="112"/>
      <c r="U16" s="123">
        <f>-($D16*U$11+U$13)/U$12</f>
        <v>-6.0000000000001372E-2</v>
      </c>
      <c r="V16" s="123">
        <f>(1-(U$13+U$11*$D16))/U$12</f>
        <v>-2.4000000000000026</v>
      </c>
      <c r="W16" s="123">
        <f>(-1-(U$13+U$11*$D16))/U$12</f>
        <v>2.2799999999999998</v>
      </c>
      <c r="X16" s="76">
        <f t="shared" ref="X16:X31" si="2">-($D16*X$11+X$13)/X$12</f>
        <v>1.2783251231527093</v>
      </c>
      <c r="Y16" s="76">
        <f t="shared" ref="Y16:Y31" si="3">(1-(X$13+X$11*$D16))/X$12</f>
        <v>-946569379808575.88</v>
      </c>
      <c r="Z16" s="76">
        <f t="shared" ref="Z16:Z31" si="4">(-1-(X$13+X$11*$D16))/X$12</f>
        <v>946569379808578.38</v>
      </c>
      <c r="AB16" s="37" t="s">
        <v>66</v>
      </c>
      <c r="AC16" s="37">
        <f t="shared" ref="AC16:AC31" si="5">D16*G16</f>
        <v>3</v>
      </c>
      <c r="AD16" s="37">
        <f t="shared" ref="AD16:AD31" si="6">F16*G16</f>
        <v>-20</v>
      </c>
      <c r="AE16" s="37">
        <f t="shared" ref="AE16:AE31" si="7">G16</f>
        <v>1</v>
      </c>
      <c r="AF16" s="30">
        <v>0</v>
      </c>
      <c r="AG16" s="30">
        <v>0</v>
      </c>
      <c r="AH16" s="37">
        <f>$AC$5</f>
        <v>1000000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>
        <v>0</v>
      </c>
      <c r="AO16" s="30">
        <v>0</v>
      </c>
      <c r="AP16" s="30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0">
        <v>0</v>
      </c>
      <c r="AX16" s="30">
        <f t="shared" si="1"/>
        <v>9.8363636354038544</v>
      </c>
      <c r="AY16" s="31" t="s">
        <v>4</v>
      </c>
      <c r="AZ16" s="30">
        <v>1</v>
      </c>
    </row>
    <row r="17" spans="2:52" ht="16">
      <c r="B17" t="s">
        <v>67</v>
      </c>
      <c r="C17" s="38" t="s">
        <v>14</v>
      </c>
      <c r="D17" s="38">
        <f>'Q1'!C6</f>
        <v>-7</v>
      </c>
      <c r="E17" s="38" t="s">
        <v>38</v>
      </c>
      <c r="F17" s="38">
        <f>'Q1'!F6</f>
        <v>15</v>
      </c>
      <c r="G17" s="38">
        <v>-1</v>
      </c>
      <c r="I17" s="76">
        <f t="shared" ref="I17:I31" si="8">-($D17*I$11+I$13)/I$12</f>
        <v>-7.1071428572648516</v>
      </c>
      <c r="J17" s="76">
        <f t="shared" ref="J17:J31" si="9">(1-(I$13+I$11*$D17))/I$12</f>
        <v>-9.0714285716909338</v>
      </c>
      <c r="K17" s="76">
        <f t="shared" ref="K17:K31" si="10">(-1-(I$13+I$11*$D17))/I$12</f>
        <v>-5.1428571428387695</v>
      </c>
      <c r="L17" s="75">
        <f t="shared" ref="L17:L31" si="11">-($D17*L$11+L$13)/L$12</f>
        <v>6.5000000016887949</v>
      </c>
      <c r="M17" s="75">
        <f t="shared" ref="M17:M31" si="12">(1-(L$13+L$11*$D17))/L$12</f>
        <v>-1.9999999980209424</v>
      </c>
      <c r="N17" s="75">
        <f t="shared" ref="N17:N31" si="13">(-1-(L$13+L$11*$D17))/L$12</f>
        <v>15.000000001398531</v>
      </c>
      <c r="O17" s="78">
        <f t="shared" ref="O17:O31" si="14">-($D17*O$11+O$13)/O$12</f>
        <v>-14.250000000000005</v>
      </c>
      <c r="P17" s="78">
        <f t="shared" ref="P17:P31" si="15">(1-(O$13+O$11*$D17))/O$12</f>
        <v>-32.464285714285722</v>
      </c>
      <c r="Q17" s="78">
        <f t="shared" ref="Q17:Q31" si="16">(-1-(O$13+O$11*$D17))/O$12</f>
        <v>3.9642857142857082</v>
      </c>
      <c r="R17" s="113"/>
      <c r="S17" s="114"/>
      <c r="T17" s="115"/>
      <c r="U17" s="123">
        <f t="shared" ref="U17:U31" si="17">-($D17*U$11+U$13)/U$12</f>
        <v>-4.0599999999999854</v>
      </c>
      <c r="V17" s="123">
        <f t="shared" ref="V17:V31" si="18">(1-(U$13+U$11*$D17))/U$12</f>
        <v>-6.3999999999999861</v>
      </c>
      <c r="W17" s="123">
        <f t="shared" ref="W17:W31" si="19">(-1-(U$13+U$11*$D17))/U$12</f>
        <v>-1.7199999999999842</v>
      </c>
      <c r="X17" s="76">
        <f t="shared" si="2"/>
        <v>-5.4540229885057467</v>
      </c>
      <c r="Y17" s="76">
        <f t="shared" si="3"/>
        <v>-946569379808582.62</v>
      </c>
      <c r="Z17" s="76">
        <f t="shared" si="4"/>
        <v>946569379808571.75</v>
      </c>
      <c r="AB17" s="39" t="s">
        <v>67</v>
      </c>
      <c r="AC17" s="39">
        <f t="shared" si="5"/>
        <v>7</v>
      </c>
      <c r="AD17" s="39">
        <f t="shared" si="6"/>
        <v>-15</v>
      </c>
      <c r="AE17" s="39">
        <f t="shared" si="7"/>
        <v>-1</v>
      </c>
      <c r="AF17" s="30">
        <v>0</v>
      </c>
      <c r="AG17" s="30">
        <v>0</v>
      </c>
      <c r="AH17" s="30">
        <v>0</v>
      </c>
      <c r="AI17" s="39">
        <f>$AC$5</f>
        <v>1000000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f t="shared" si="1"/>
        <v>11.254545453770135</v>
      </c>
      <c r="AY17" s="31" t="s">
        <v>4</v>
      </c>
      <c r="AZ17" s="30">
        <v>1</v>
      </c>
    </row>
    <row r="18" spans="2:52" ht="16">
      <c r="B18" t="s">
        <v>68</v>
      </c>
      <c r="C18" s="38" t="s">
        <v>17</v>
      </c>
      <c r="D18" s="38">
        <f>'Q1'!C7</f>
        <v>0</v>
      </c>
      <c r="E18" s="38" t="s">
        <v>39</v>
      </c>
      <c r="F18" s="38">
        <f>'Q1'!F7</f>
        <v>19</v>
      </c>
      <c r="G18" s="38">
        <v>-1</v>
      </c>
      <c r="I18" s="76">
        <f t="shared" si="8"/>
        <v>-2.6071428572434123</v>
      </c>
      <c r="J18" s="76">
        <f t="shared" si="9"/>
        <v>-4.5714285716694949</v>
      </c>
      <c r="K18" s="76">
        <f t="shared" si="10"/>
        <v>-0.64285714281732986</v>
      </c>
      <c r="L18" s="75">
        <f t="shared" si="11"/>
        <v>6.5000000016887949</v>
      </c>
      <c r="M18" s="75">
        <f t="shared" si="12"/>
        <v>-1.9999999980209424</v>
      </c>
      <c r="N18" s="75">
        <f t="shared" si="13"/>
        <v>15.000000001398531</v>
      </c>
      <c r="O18" s="78">
        <f t="shared" si="14"/>
        <v>-9.7500000000000018</v>
      </c>
      <c r="P18" s="78">
        <f t="shared" si="15"/>
        <v>-27.964285714285715</v>
      </c>
      <c r="Q18" s="78">
        <f t="shared" si="16"/>
        <v>8.4642857142857135</v>
      </c>
      <c r="R18" s="113"/>
      <c r="S18" s="114"/>
      <c r="T18" s="115"/>
      <c r="U18" s="123">
        <f t="shared" si="17"/>
        <v>-1.2599999999999967</v>
      </c>
      <c r="V18" s="123">
        <f t="shared" si="18"/>
        <v>-3.5999999999999974</v>
      </c>
      <c r="W18" s="123">
        <f t="shared" si="19"/>
        <v>1.0800000000000045</v>
      </c>
      <c r="X18" s="76">
        <f t="shared" si="2"/>
        <v>-0.74137931034482762</v>
      </c>
      <c r="Y18" s="76">
        <f t="shared" si="3"/>
        <v>-946569379808578</v>
      </c>
      <c r="Z18" s="76">
        <f t="shared" si="4"/>
        <v>946569379808576.38</v>
      </c>
      <c r="AB18" s="39" t="s">
        <v>68</v>
      </c>
      <c r="AC18" s="39">
        <f t="shared" si="5"/>
        <v>0</v>
      </c>
      <c r="AD18" s="39">
        <f t="shared" si="6"/>
        <v>-19</v>
      </c>
      <c r="AE18" s="39">
        <f t="shared" si="7"/>
        <v>-1</v>
      </c>
      <c r="AF18" s="30">
        <v>0</v>
      </c>
      <c r="AG18" s="30">
        <v>0</v>
      </c>
      <c r="AH18" s="30">
        <v>0</v>
      </c>
      <c r="AI18" s="30">
        <v>0</v>
      </c>
      <c r="AJ18" s="39">
        <f>$AC$5</f>
        <v>1000000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f t="shared" si="1"/>
        <v>10.99999999924562</v>
      </c>
      <c r="AY18" s="31" t="s">
        <v>4</v>
      </c>
      <c r="AZ18" s="30">
        <v>1</v>
      </c>
    </row>
    <row r="19" spans="2:52" ht="16">
      <c r="B19" t="s">
        <v>69</v>
      </c>
      <c r="C19" s="36" t="s">
        <v>53</v>
      </c>
      <c r="D19" s="36">
        <f>'Q1'!C8</f>
        <v>4</v>
      </c>
      <c r="E19" s="36" t="s">
        <v>40</v>
      </c>
      <c r="F19" s="36">
        <f>'Q1'!F8</f>
        <v>-2</v>
      </c>
      <c r="G19" s="36">
        <v>1</v>
      </c>
      <c r="I19" s="76">
        <f t="shared" si="8"/>
        <v>-3.5714285802590014E-2</v>
      </c>
      <c r="J19" s="76">
        <f t="shared" si="9"/>
        <v>-2.0000000002286726</v>
      </c>
      <c r="K19" s="76">
        <f t="shared" si="10"/>
        <v>1.9285714286234925</v>
      </c>
      <c r="L19" s="75">
        <f t="shared" si="11"/>
        <v>6.5000000016887949</v>
      </c>
      <c r="M19" s="75">
        <f t="shared" si="12"/>
        <v>-1.9999999980209424</v>
      </c>
      <c r="N19" s="75">
        <f t="shared" si="13"/>
        <v>15.000000001398531</v>
      </c>
      <c r="O19" s="78">
        <f t="shared" si="14"/>
        <v>-7.178571428571427</v>
      </c>
      <c r="P19" s="78">
        <f t="shared" si="15"/>
        <v>-25.392857142857142</v>
      </c>
      <c r="Q19" s="78">
        <f t="shared" si="16"/>
        <v>11.035714285714286</v>
      </c>
      <c r="R19" s="113"/>
      <c r="S19" s="114"/>
      <c r="T19" s="115"/>
      <c r="U19" s="123">
        <f t="shared" si="17"/>
        <v>0.33999999999999686</v>
      </c>
      <c r="V19" s="123">
        <f t="shared" si="18"/>
        <v>-2.000000000000004</v>
      </c>
      <c r="W19" s="123">
        <f t="shared" si="19"/>
        <v>2.6799999999999979</v>
      </c>
      <c r="X19" s="76">
        <f t="shared" si="2"/>
        <v>1.951559934318555</v>
      </c>
      <c r="Y19" s="76">
        <f t="shared" si="3"/>
        <v>-946569379808575.12</v>
      </c>
      <c r="Z19" s="76">
        <f t="shared" si="4"/>
        <v>946569379808579</v>
      </c>
      <c r="AB19" s="37" t="s">
        <v>69</v>
      </c>
      <c r="AC19" s="37">
        <f t="shared" si="5"/>
        <v>4</v>
      </c>
      <c r="AD19" s="37">
        <f t="shared" si="6"/>
        <v>-2</v>
      </c>
      <c r="AE19" s="37">
        <f t="shared" si="7"/>
        <v>1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7">
        <f>$AC$5</f>
        <v>1000000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f t="shared" si="1"/>
        <v>0.99999999976716825</v>
      </c>
      <c r="AY19" s="31" t="s">
        <v>4</v>
      </c>
      <c r="AZ19" s="30">
        <v>1</v>
      </c>
    </row>
    <row r="20" spans="2:52" ht="16">
      <c r="B20" t="s">
        <v>70</v>
      </c>
      <c r="C20" s="38" t="s">
        <v>54</v>
      </c>
      <c r="D20" s="38">
        <f>'Q1'!C9</f>
        <v>3</v>
      </c>
      <c r="E20" s="38" t="s">
        <v>41</v>
      </c>
      <c r="F20" s="38">
        <f>'Q1'!F9</f>
        <v>12</v>
      </c>
      <c r="G20" s="38">
        <v>-1</v>
      </c>
      <c r="I20" s="76">
        <f t="shared" si="8"/>
        <v>-0.67857142866279563</v>
      </c>
      <c r="J20" s="76">
        <f t="shared" si="9"/>
        <v>-2.6428571430888783</v>
      </c>
      <c r="K20" s="76">
        <f t="shared" si="10"/>
        <v>1.2857142857632868</v>
      </c>
      <c r="L20" s="75">
        <f t="shared" si="11"/>
        <v>6.5000000016887949</v>
      </c>
      <c r="M20" s="75">
        <f t="shared" si="12"/>
        <v>-1.9999999980209424</v>
      </c>
      <c r="N20" s="75">
        <f t="shared" si="13"/>
        <v>15.000000001398531</v>
      </c>
      <c r="O20" s="78">
        <f t="shared" si="14"/>
        <v>-7.8214285714285712</v>
      </c>
      <c r="P20" s="78">
        <f t="shared" si="15"/>
        <v>-26.035714285714288</v>
      </c>
      <c r="Q20" s="78">
        <f t="shared" si="16"/>
        <v>10.392857142857142</v>
      </c>
      <c r="R20" s="113"/>
      <c r="S20" s="114"/>
      <c r="T20" s="115"/>
      <c r="U20" s="123">
        <f t="shared" si="17"/>
        <v>-6.0000000000001372E-2</v>
      </c>
      <c r="V20" s="123">
        <f t="shared" si="18"/>
        <v>-2.4000000000000026</v>
      </c>
      <c r="W20" s="123">
        <f t="shared" si="19"/>
        <v>2.2799999999999998</v>
      </c>
      <c r="X20" s="76">
        <f t="shared" si="2"/>
        <v>1.2783251231527093</v>
      </c>
      <c r="Y20" s="76">
        <f t="shared" si="3"/>
        <v>-946569379808575.88</v>
      </c>
      <c r="Z20" s="76">
        <f t="shared" si="4"/>
        <v>946569379808578.38</v>
      </c>
      <c r="AB20" s="39" t="s">
        <v>70</v>
      </c>
      <c r="AC20" s="39">
        <f t="shared" si="5"/>
        <v>-3</v>
      </c>
      <c r="AD20" s="39">
        <f t="shared" si="6"/>
        <v>-12</v>
      </c>
      <c r="AE20" s="39">
        <f t="shared" si="7"/>
        <v>-1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9">
        <f>$AC$5</f>
        <v>1000000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0">
        <f t="shared" si="1"/>
        <v>6.454545454165018</v>
      </c>
      <c r="AY20" s="31" t="s">
        <v>4</v>
      </c>
      <c r="AZ20" s="30">
        <v>1</v>
      </c>
    </row>
    <row r="21" spans="2:52" ht="16">
      <c r="B21" t="s">
        <v>71</v>
      </c>
      <c r="C21" s="38" t="s">
        <v>55</v>
      </c>
      <c r="D21" s="38">
        <f>'Q1'!C10</f>
        <v>4.8</v>
      </c>
      <c r="E21" s="38" t="s">
        <v>42</v>
      </c>
      <c r="F21" s="38">
        <f>'Q1'!F10</f>
        <v>3</v>
      </c>
      <c r="G21" s="38">
        <v>-1</v>
      </c>
      <c r="I21" s="76">
        <f t="shared" si="8"/>
        <v>0.47857142848557421</v>
      </c>
      <c r="J21" s="76">
        <f t="shared" si="9"/>
        <v>-1.4857142859405084</v>
      </c>
      <c r="K21" s="76">
        <f t="shared" si="10"/>
        <v>2.4428571429116568</v>
      </c>
      <c r="L21" s="75">
        <f t="shared" si="11"/>
        <v>6.5000000016887949</v>
      </c>
      <c r="M21" s="75">
        <f t="shared" si="12"/>
        <v>-1.9999999980209424</v>
      </c>
      <c r="N21" s="75">
        <f t="shared" si="13"/>
        <v>15.000000001398531</v>
      </c>
      <c r="O21" s="78">
        <f t="shared" si="14"/>
        <v>-6.6642857142857128</v>
      </c>
      <c r="P21" s="78">
        <f t="shared" si="15"/>
        <v>-24.878571428571426</v>
      </c>
      <c r="Q21" s="78">
        <f t="shared" si="16"/>
        <v>11.550000000000002</v>
      </c>
      <c r="R21" s="113"/>
      <c r="S21" s="114"/>
      <c r="T21" s="115"/>
      <c r="U21" s="123">
        <f t="shared" si="17"/>
        <v>0.65999999999999559</v>
      </c>
      <c r="V21" s="123">
        <f t="shared" si="18"/>
        <v>-1.6800000000000055</v>
      </c>
      <c r="W21" s="123">
        <f t="shared" si="19"/>
        <v>2.9999999999999969</v>
      </c>
      <c r="X21" s="76">
        <f t="shared" si="2"/>
        <v>2.4901477832512313</v>
      </c>
      <c r="Y21" s="76">
        <f t="shared" si="3"/>
        <v>-946569379808574.62</v>
      </c>
      <c r="Z21" s="76">
        <f t="shared" si="4"/>
        <v>946569379808579.62</v>
      </c>
      <c r="AB21" s="39" t="s">
        <v>71</v>
      </c>
      <c r="AC21" s="39">
        <f t="shared" si="5"/>
        <v>-4.8</v>
      </c>
      <c r="AD21" s="39">
        <f t="shared" si="6"/>
        <v>-3</v>
      </c>
      <c r="AE21" s="39">
        <f t="shared" si="7"/>
        <v>-1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9">
        <f>$AC$5</f>
        <v>1000000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f t="shared" si="1"/>
        <v>1.2836363636813259</v>
      </c>
      <c r="AY21" s="31" t="s">
        <v>4</v>
      </c>
      <c r="AZ21" s="30">
        <v>1</v>
      </c>
    </row>
    <row r="22" spans="2:52" ht="16">
      <c r="B22" t="s">
        <v>72</v>
      </c>
      <c r="C22" s="38" t="s">
        <v>56</v>
      </c>
      <c r="D22" s="38">
        <f>'Q1'!C11</f>
        <v>1</v>
      </c>
      <c r="E22" s="38" t="s">
        <v>43</v>
      </c>
      <c r="F22" s="38">
        <f>'Q1'!F11</f>
        <v>0</v>
      </c>
      <c r="G22" s="38">
        <v>-1</v>
      </c>
      <c r="I22" s="76">
        <f t="shared" si="8"/>
        <v>-1.9642857143832066</v>
      </c>
      <c r="J22" s="76">
        <f t="shared" si="9"/>
        <v>-3.9285714288092892</v>
      </c>
      <c r="K22" s="76">
        <f t="shared" si="10"/>
        <v>4.287574264188514E-11</v>
      </c>
      <c r="L22" s="75">
        <f t="shared" si="11"/>
        <v>6.5000000016887949</v>
      </c>
      <c r="M22" s="75">
        <f t="shared" si="12"/>
        <v>-1.9999999980209424</v>
      </c>
      <c r="N22" s="75">
        <f t="shared" si="13"/>
        <v>15.000000001398531</v>
      </c>
      <c r="O22" s="78">
        <f t="shared" si="14"/>
        <v>-9.1071428571428577</v>
      </c>
      <c r="P22" s="78">
        <f t="shared" si="15"/>
        <v>-27.321428571428573</v>
      </c>
      <c r="Q22" s="78">
        <f t="shared" si="16"/>
        <v>9.1071428571428577</v>
      </c>
      <c r="R22" s="113"/>
      <c r="S22" s="114"/>
      <c r="T22" s="115"/>
      <c r="U22" s="123">
        <f t="shared" si="17"/>
        <v>-0.85999999999999821</v>
      </c>
      <c r="V22" s="123">
        <f t="shared" si="18"/>
        <v>-3.1999999999999993</v>
      </c>
      <c r="W22" s="123">
        <f t="shared" si="19"/>
        <v>1.4800000000000026</v>
      </c>
      <c r="X22" s="76">
        <f t="shared" si="2"/>
        <v>-6.8144499178981938E-2</v>
      </c>
      <c r="Y22" s="76">
        <f t="shared" si="3"/>
        <v>-946569379808577.12</v>
      </c>
      <c r="Z22" s="76">
        <f t="shared" si="4"/>
        <v>946569379808577</v>
      </c>
      <c r="AB22" s="39" t="s">
        <v>72</v>
      </c>
      <c r="AC22" s="39">
        <f t="shared" si="5"/>
        <v>-1</v>
      </c>
      <c r="AD22" s="39">
        <f t="shared" si="6"/>
        <v>0</v>
      </c>
      <c r="AE22" s="39">
        <f t="shared" si="7"/>
        <v>-1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9">
        <f>$AC$5</f>
        <v>1000000</v>
      </c>
      <c r="AO22" s="30">
        <v>0</v>
      </c>
      <c r="AP22" s="30">
        <v>0</v>
      </c>
      <c r="AQ22" s="30">
        <v>0</v>
      </c>
      <c r="AR22" s="30">
        <v>0</v>
      </c>
      <c r="AS22" s="30">
        <v>0</v>
      </c>
      <c r="AT22" s="30">
        <v>0</v>
      </c>
      <c r="AU22" s="30">
        <v>0</v>
      </c>
      <c r="AV22" s="30">
        <v>0</v>
      </c>
      <c r="AW22" s="30">
        <v>0</v>
      </c>
      <c r="AX22" s="30">
        <f t="shared" si="1"/>
        <v>1.0000000000682969</v>
      </c>
      <c r="AY22" s="31" t="s">
        <v>4</v>
      </c>
      <c r="AZ22" s="30">
        <v>1</v>
      </c>
    </row>
    <row r="23" spans="2:52" ht="16">
      <c r="B23" t="s">
        <v>73</v>
      </c>
      <c r="C23" s="38" t="s">
        <v>57</v>
      </c>
      <c r="D23" s="38">
        <f>'Q1'!C12</f>
        <v>5</v>
      </c>
      <c r="E23" s="38" t="s">
        <v>44</v>
      </c>
      <c r="F23" s="38">
        <f>'Q1'!F12</f>
        <v>-20</v>
      </c>
      <c r="G23" s="38">
        <v>-1</v>
      </c>
      <c r="I23" s="76">
        <f t="shared" si="8"/>
        <v>0.60714285705761561</v>
      </c>
      <c r="J23" s="76">
        <f t="shared" si="9"/>
        <v>-1.357142857368467</v>
      </c>
      <c r="K23" s="76">
        <f t="shared" si="10"/>
        <v>2.5714285714836982</v>
      </c>
      <c r="L23" s="75">
        <f t="shared" si="11"/>
        <v>6.5000000016887949</v>
      </c>
      <c r="M23" s="75">
        <f t="shared" si="12"/>
        <v>-1.9999999980209424</v>
      </c>
      <c r="N23" s="75">
        <f t="shared" si="13"/>
        <v>15.000000001398531</v>
      </c>
      <c r="O23" s="78">
        <f t="shared" si="14"/>
        <v>-6.5357142857142838</v>
      </c>
      <c r="P23" s="78">
        <f t="shared" si="15"/>
        <v>-24.749999999999996</v>
      </c>
      <c r="Q23" s="78">
        <f t="shared" si="16"/>
        <v>11.678571428571432</v>
      </c>
      <c r="R23" s="113"/>
      <c r="S23" s="114"/>
      <c r="T23" s="115"/>
      <c r="U23" s="123">
        <f t="shared" si="17"/>
        <v>0.73999999999999511</v>
      </c>
      <c r="V23" s="123">
        <f t="shared" si="18"/>
        <v>-1.6000000000000059</v>
      </c>
      <c r="W23" s="123">
        <f t="shared" si="19"/>
        <v>3.0799999999999961</v>
      </c>
      <c r="X23" s="76">
        <f t="shared" si="2"/>
        <v>2.6247947454844005</v>
      </c>
      <c r="Y23" s="76">
        <f t="shared" si="3"/>
        <v>-946569379808574.5</v>
      </c>
      <c r="Z23" s="76">
        <f t="shared" si="4"/>
        <v>946569379808579.62</v>
      </c>
      <c r="AB23" s="39" t="s">
        <v>73</v>
      </c>
      <c r="AC23" s="39">
        <f t="shared" si="5"/>
        <v>-5</v>
      </c>
      <c r="AD23" s="39">
        <f t="shared" si="6"/>
        <v>20</v>
      </c>
      <c r="AE23" s="39">
        <f t="shared" si="7"/>
        <v>-1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9">
        <f>$AC$5</f>
        <v>1000000</v>
      </c>
      <c r="AP23" s="30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f t="shared" si="1"/>
        <v>999989.50909091008</v>
      </c>
      <c r="AY23" s="31" t="s">
        <v>4</v>
      </c>
      <c r="AZ23" s="30">
        <v>1</v>
      </c>
    </row>
    <row r="24" spans="2:52" ht="16">
      <c r="B24" t="s">
        <v>74</v>
      </c>
      <c r="C24" s="36" t="s">
        <v>58</v>
      </c>
      <c r="D24" s="36">
        <f>'Q1'!C13</f>
        <v>15</v>
      </c>
      <c r="E24" s="36" t="s">
        <v>45</v>
      </c>
      <c r="F24" s="36">
        <f>'Q1'!F13</f>
        <v>2</v>
      </c>
      <c r="G24" s="36">
        <v>1</v>
      </c>
      <c r="I24" s="76">
        <f t="shared" si="8"/>
        <v>7.0357142856596715</v>
      </c>
      <c r="J24" s="76">
        <f t="shared" si="9"/>
        <v>5.0714285712335894</v>
      </c>
      <c r="K24" s="76">
        <f t="shared" si="10"/>
        <v>9.0000000000857554</v>
      </c>
      <c r="L24" s="75">
        <f t="shared" si="11"/>
        <v>6.5000000016887949</v>
      </c>
      <c r="M24" s="75">
        <f t="shared" si="12"/>
        <v>-1.9999999980209424</v>
      </c>
      <c r="N24" s="75">
        <f t="shared" si="13"/>
        <v>15.000000001398531</v>
      </c>
      <c r="O24" s="78">
        <f t="shared" si="14"/>
        <v>-0.10714285714284867</v>
      </c>
      <c r="P24" s="78">
        <f t="shared" si="15"/>
        <v>-18.321428571428562</v>
      </c>
      <c r="Q24" s="78">
        <f t="shared" si="16"/>
        <v>18.107142857142865</v>
      </c>
      <c r="R24" s="113"/>
      <c r="S24" s="114"/>
      <c r="T24" s="115"/>
      <c r="U24" s="123">
        <f t="shared" si="17"/>
        <v>4.7399999999999789</v>
      </c>
      <c r="V24" s="123">
        <f t="shared" si="18"/>
        <v>2.3999999999999782</v>
      </c>
      <c r="W24" s="123">
        <f t="shared" si="19"/>
        <v>7.0799999999999796</v>
      </c>
      <c r="X24" s="76">
        <f t="shared" si="2"/>
        <v>9.3571428571428577</v>
      </c>
      <c r="Y24" s="76">
        <f t="shared" si="3"/>
        <v>-946569379808567.75</v>
      </c>
      <c r="Z24" s="76">
        <f t="shared" si="4"/>
        <v>946569379808586.62</v>
      </c>
      <c r="AB24" s="37" t="s">
        <v>74</v>
      </c>
      <c r="AC24" s="37">
        <f t="shared" si="5"/>
        <v>15</v>
      </c>
      <c r="AD24" s="37">
        <f t="shared" si="6"/>
        <v>2</v>
      </c>
      <c r="AE24" s="37">
        <f t="shared" si="7"/>
        <v>1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37">
        <f>$AC$5</f>
        <v>1000000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30">
        <v>0</v>
      </c>
      <c r="AX24" s="30">
        <f t="shared" si="1"/>
        <v>2.5636363632748971</v>
      </c>
      <c r="AY24" s="31" t="s">
        <v>4</v>
      </c>
      <c r="AZ24" s="30">
        <v>1</v>
      </c>
    </row>
    <row r="25" spans="2:52" ht="16">
      <c r="B25" t="s">
        <v>75</v>
      </c>
      <c r="C25" s="38" t="s">
        <v>59</v>
      </c>
      <c r="D25" s="38">
        <f>'Q1'!C14</f>
        <v>6</v>
      </c>
      <c r="E25" s="38" t="s">
        <v>46</v>
      </c>
      <c r="F25" s="38">
        <f>'Q1'!F14</f>
        <v>7</v>
      </c>
      <c r="G25" s="38">
        <v>-1</v>
      </c>
      <c r="I25" s="76">
        <f t="shared" si="8"/>
        <v>1.2499999999178211</v>
      </c>
      <c r="J25" s="76">
        <f t="shared" si="9"/>
        <v>-0.71428571450826139</v>
      </c>
      <c r="K25" s="76">
        <f t="shared" si="10"/>
        <v>3.2142857143439039</v>
      </c>
      <c r="L25" s="75">
        <f t="shared" si="11"/>
        <v>6.5000000016887949</v>
      </c>
      <c r="M25" s="75">
        <f t="shared" si="12"/>
        <v>-1.9999999980209424</v>
      </c>
      <c r="N25" s="75">
        <f t="shared" si="13"/>
        <v>15.000000001398531</v>
      </c>
      <c r="O25" s="78">
        <f t="shared" si="14"/>
        <v>-5.8928571428571406</v>
      </c>
      <c r="P25" s="78">
        <f t="shared" si="15"/>
        <v>-24.107142857142854</v>
      </c>
      <c r="Q25" s="78">
        <f t="shared" si="16"/>
        <v>12.321428571428575</v>
      </c>
      <c r="R25" s="113"/>
      <c r="S25" s="114"/>
      <c r="T25" s="115"/>
      <c r="U25" s="123">
        <f t="shared" si="17"/>
        <v>1.1399999999999939</v>
      </c>
      <c r="V25" s="123">
        <f t="shared" si="18"/>
        <v>-1.2000000000000071</v>
      </c>
      <c r="W25" s="123">
        <f t="shared" si="19"/>
        <v>3.4799999999999947</v>
      </c>
      <c r="X25" s="76">
        <f t="shared" si="2"/>
        <v>3.2980295566502464</v>
      </c>
      <c r="Y25" s="76">
        <f t="shared" si="3"/>
        <v>-946569379808573.88</v>
      </c>
      <c r="Z25" s="76">
        <f t="shared" si="4"/>
        <v>946569379808580.5</v>
      </c>
      <c r="AB25" s="39" t="s">
        <v>75</v>
      </c>
      <c r="AC25" s="39">
        <f t="shared" si="5"/>
        <v>-6</v>
      </c>
      <c r="AD25" s="39">
        <f t="shared" si="6"/>
        <v>-7</v>
      </c>
      <c r="AE25" s="39">
        <f t="shared" si="7"/>
        <v>-1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9">
        <f>$AC$5</f>
        <v>1000000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0">
        <v>0</v>
      </c>
      <c r="AX25" s="30">
        <f t="shared" si="1"/>
        <v>2.927272727182471</v>
      </c>
      <c r="AY25" s="31" t="s">
        <v>4</v>
      </c>
      <c r="AZ25" s="30">
        <v>1</v>
      </c>
    </row>
    <row r="26" spans="2:52" ht="16">
      <c r="B26" t="s">
        <v>76</v>
      </c>
      <c r="C26" s="36" t="s">
        <v>60</v>
      </c>
      <c r="D26" s="36">
        <f>'Q1'!C15</f>
        <v>8</v>
      </c>
      <c r="E26" s="36" t="s">
        <v>47</v>
      </c>
      <c r="F26" s="36">
        <f>'Q1'!F15</f>
        <v>-100</v>
      </c>
      <c r="G26" s="36">
        <v>1</v>
      </c>
      <c r="I26" s="76">
        <f t="shared" si="8"/>
        <v>2.5357142856382322</v>
      </c>
      <c r="J26" s="76">
        <f t="shared" si="9"/>
        <v>0.57142857121214985</v>
      </c>
      <c r="K26" s="76">
        <f t="shared" si="10"/>
        <v>4.5000000000643148</v>
      </c>
      <c r="L26" s="75">
        <f t="shared" si="11"/>
        <v>6.5000000016887949</v>
      </c>
      <c r="M26" s="75">
        <f t="shared" si="12"/>
        <v>-1.9999999980209424</v>
      </c>
      <c r="N26" s="75">
        <f t="shared" si="13"/>
        <v>15.000000001398531</v>
      </c>
      <c r="O26" s="78">
        <f t="shared" si="14"/>
        <v>-4.6071428571428532</v>
      </c>
      <c r="P26" s="78">
        <f t="shared" si="15"/>
        <v>-22.821428571428566</v>
      </c>
      <c r="Q26" s="78">
        <f t="shared" si="16"/>
        <v>13.607142857142861</v>
      </c>
      <c r="R26" s="113"/>
      <c r="S26" s="114"/>
      <c r="T26" s="115"/>
      <c r="U26" s="123">
        <f t="shared" si="17"/>
        <v>1.9399999999999904</v>
      </c>
      <c r="V26" s="123">
        <f t="shared" si="18"/>
        <v>-0.40000000000001068</v>
      </c>
      <c r="W26" s="123">
        <f t="shared" si="19"/>
        <v>4.2799999999999914</v>
      </c>
      <c r="X26" s="76">
        <f t="shared" si="2"/>
        <v>4.6444991789819374</v>
      </c>
      <c r="Y26" s="76">
        <f t="shared" si="3"/>
        <v>-946569379808572.5</v>
      </c>
      <c r="Z26" s="76">
        <f t="shared" si="4"/>
        <v>946569379808581.75</v>
      </c>
      <c r="AB26" s="37" t="s">
        <v>76</v>
      </c>
      <c r="AC26" s="37">
        <f t="shared" si="5"/>
        <v>8</v>
      </c>
      <c r="AD26" s="37">
        <f t="shared" si="6"/>
        <v>-100</v>
      </c>
      <c r="AE26" s="37">
        <f t="shared" si="7"/>
        <v>1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7">
        <f>$AC$5</f>
        <v>1000000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f t="shared" si="1"/>
        <v>52.199999995555061</v>
      </c>
      <c r="AY26" s="31" t="s">
        <v>4</v>
      </c>
      <c r="AZ26" s="30">
        <v>1</v>
      </c>
    </row>
    <row r="27" spans="2:52" ht="16">
      <c r="B27" t="s">
        <v>77</v>
      </c>
      <c r="C27" s="36" t="s">
        <v>61</v>
      </c>
      <c r="D27" s="36">
        <f>'Q1'!C16</f>
        <v>6</v>
      </c>
      <c r="E27" s="36" t="s">
        <v>48</v>
      </c>
      <c r="F27" s="36">
        <f>'Q1'!F16</f>
        <v>-15</v>
      </c>
      <c r="G27" s="36">
        <v>1</v>
      </c>
      <c r="I27" s="76">
        <f t="shared" si="8"/>
        <v>1.2499999999178211</v>
      </c>
      <c r="J27" s="76">
        <f t="shared" si="9"/>
        <v>-0.71428571450826139</v>
      </c>
      <c r="K27" s="76">
        <f t="shared" si="10"/>
        <v>3.2142857143439039</v>
      </c>
      <c r="L27" s="75">
        <f t="shared" si="11"/>
        <v>6.5000000016887949</v>
      </c>
      <c r="M27" s="75">
        <f t="shared" si="12"/>
        <v>-1.9999999980209424</v>
      </c>
      <c r="N27" s="75">
        <f t="shared" si="13"/>
        <v>15.000000001398531</v>
      </c>
      <c r="O27" s="78">
        <f t="shared" si="14"/>
        <v>-5.8928571428571406</v>
      </c>
      <c r="P27" s="78">
        <f t="shared" si="15"/>
        <v>-24.107142857142854</v>
      </c>
      <c r="Q27" s="78">
        <f t="shared" si="16"/>
        <v>12.321428571428575</v>
      </c>
      <c r="R27" s="113"/>
      <c r="S27" s="114"/>
      <c r="T27" s="115"/>
      <c r="U27" s="123">
        <f t="shared" si="17"/>
        <v>1.1399999999999939</v>
      </c>
      <c r="V27" s="123">
        <f t="shared" si="18"/>
        <v>-1.2000000000000071</v>
      </c>
      <c r="W27" s="123">
        <f t="shared" si="19"/>
        <v>3.4799999999999947</v>
      </c>
      <c r="X27" s="76">
        <f t="shared" si="2"/>
        <v>3.2980295566502464</v>
      </c>
      <c r="Y27" s="76">
        <f t="shared" si="3"/>
        <v>-946569379808573.88</v>
      </c>
      <c r="Z27" s="76">
        <f t="shared" si="4"/>
        <v>946569379808580.5</v>
      </c>
      <c r="AB27" s="37" t="s">
        <v>77</v>
      </c>
      <c r="AC27" s="37">
        <f t="shared" si="5"/>
        <v>6</v>
      </c>
      <c r="AD27" s="37">
        <f t="shared" si="6"/>
        <v>-15</v>
      </c>
      <c r="AE27" s="37">
        <f t="shared" si="7"/>
        <v>1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7">
        <f>$AC$5</f>
        <v>1000000</v>
      </c>
      <c r="AT27" s="30">
        <v>0</v>
      </c>
      <c r="AU27" s="30">
        <v>0</v>
      </c>
      <c r="AV27" s="30">
        <v>0</v>
      </c>
      <c r="AW27" s="30">
        <v>0</v>
      </c>
      <c r="AX27" s="30">
        <f t="shared" si="1"/>
        <v>8.2727272718961284</v>
      </c>
      <c r="AY27" s="31" t="s">
        <v>4</v>
      </c>
      <c r="AZ27" s="30">
        <v>1</v>
      </c>
    </row>
    <row r="28" spans="2:52" ht="16">
      <c r="B28" t="s">
        <v>78</v>
      </c>
      <c r="C28" s="36" t="s">
        <v>62</v>
      </c>
      <c r="D28" s="36">
        <f>'Q1'!C17</f>
        <v>5.2</v>
      </c>
      <c r="E28" s="36" t="s">
        <v>49</v>
      </c>
      <c r="F28" s="36">
        <f>'Q1'!F17</f>
        <v>15</v>
      </c>
      <c r="G28" s="36">
        <v>1</v>
      </c>
      <c r="I28" s="76">
        <f t="shared" si="8"/>
        <v>0.73571428562965691</v>
      </c>
      <c r="J28" s="76">
        <f t="shared" si="9"/>
        <v>-1.2285714287964256</v>
      </c>
      <c r="K28" s="76">
        <f t="shared" si="10"/>
        <v>2.7000000000557396</v>
      </c>
      <c r="L28" s="75">
        <f t="shared" si="11"/>
        <v>6.5000000016887949</v>
      </c>
      <c r="M28" s="75">
        <f t="shared" si="12"/>
        <v>-1.9999999980209424</v>
      </c>
      <c r="N28" s="75">
        <f t="shared" si="13"/>
        <v>15.000000001398531</v>
      </c>
      <c r="O28" s="78">
        <f t="shared" si="14"/>
        <v>-6.4071428571428548</v>
      </c>
      <c r="P28" s="78">
        <f t="shared" si="15"/>
        <v>-24.62142857142857</v>
      </c>
      <c r="Q28" s="78">
        <f t="shared" si="16"/>
        <v>11.80714285714286</v>
      </c>
      <c r="R28" s="113"/>
      <c r="S28" s="114"/>
      <c r="T28" s="115"/>
      <c r="U28" s="123">
        <f t="shared" si="17"/>
        <v>0.81999999999999484</v>
      </c>
      <c r="V28" s="123">
        <f t="shared" si="18"/>
        <v>-1.5200000000000062</v>
      </c>
      <c r="W28" s="123">
        <f t="shared" si="19"/>
        <v>3.1599999999999957</v>
      </c>
      <c r="X28" s="76">
        <f t="shared" si="2"/>
        <v>2.7594417077175697</v>
      </c>
      <c r="Y28" s="76">
        <f t="shared" si="3"/>
        <v>-946569379808574.38</v>
      </c>
      <c r="Z28" s="76">
        <f t="shared" si="4"/>
        <v>946569379808579.88</v>
      </c>
      <c r="AB28" s="37" t="s">
        <v>78</v>
      </c>
      <c r="AC28" s="37">
        <f t="shared" si="5"/>
        <v>5.2</v>
      </c>
      <c r="AD28" s="37">
        <f t="shared" si="6"/>
        <v>15</v>
      </c>
      <c r="AE28" s="37">
        <f t="shared" si="7"/>
        <v>1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7">
        <f>$AC$5</f>
        <v>1000000</v>
      </c>
      <c r="AU28" s="30">
        <v>0</v>
      </c>
      <c r="AV28" s="30">
        <v>0</v>
      </c>
      <c r="AW28" s="30">
        <v>0</v>
      </c>
      <c r="AX28" s="30">
        <f t="shared" si="1"/>
        <v>999992.73818181863</v>
      </c>
      <c r="AY28" s="31" t="s">
        <v>4</v>
      </c>
      <c r="AZ28" s="30">
        <v>1</v>
      </c>
    </row>
    <row r="29" spans="2:52" ht="16">
      <c r="B29" t="s">
        <v>79</v>
      </c>
      <c r="C29" s="36" t="s">
        <v>63</v>
      </c>
      <c r="D29" s="36">
        <f>'Q1'!C18</f>
        <v>9</v>
      </c>
      <c r="E29" s="36" t="s">
        <v>50</v>
      </c>
      <c r="F29" s="36">
        <f>'Q1'!F18</f>
        <v>0</v>
      </c>
      <c r="G29" s="36">
        <v>1</v>
      </c>
      <c r="I29" s="76">
        <f t="shared" si="8"/>
        <v>3.1785714284984374</v>
      </c>
      <c r="J29" s="76">
        <f t="shared" si="9"/>
        <v>1.2142857140723549</v>
      </c>
      <c r="K29" s="76">
        <f t="shared" si="10"/>
        <v>5.1428571429245196</v>
      </c>
      <c r="L29" s="75">
        <f t="shared" si="11"/>
        <v>6.5000000016887949</v>
      </c>
      <c r="M29" s="75">
        <f t="shared" si="12"/>
        <v>-1.9999999980209424</v>
      </c>
      <c r="N29" s="75">
        <f t="shared" si="13"/>
        <v>15.000000001398531</v>
      </c>
      <c r="O29" s="78">
        <f t="shared" si="14"/>
        <v>-3.9642857142857095</v>
      </c>
      <c r="P29" s="78">
        <f t="shared" si="15"/>
        <v>-22.178571428571423</v>
      </c>
      <c r="Q29" s="78">
        <f t="shared" si="16"/>
        <v>14.250000000000005</v>
      </c>
      <c r="R29" s="113"/>
      <c r="S29" s="114"/>
      <c r="T29" s="115"/>
      <c r="U29" s="123">
        <f t="shared" si="17"/>
        <v>2.3399999999999888</v>
      </c>
      <c r="V29" s="123">
        <f t="shared" si="18"/>
        <v>-1.2470025012589764E-14</v>
      </c>
      <c r="W29" s="123">
        <f t="shared" si="19"/>
        <v>4.6799999999999899</v>
      </c>
      <c r="X29" s="76">
        <f t="shared" si="2"/>
        <v>5.3177339901477829</v>
      </c>
      <c r="Y29" s="76">
        <f t="shared" si="3"/>
        <v>-946569379808571.75</v>
      </c>
      <c r="Z29" s="76">
        <f t="shared" si="4"/>
        <v>946569379808582.38</v>
      </c>
      <c r="AB29" s="37" t="s">
        <v>79</v>
      </c>
      <c r="AC29" s="37">
        <f t="shared" si="5"/>
        <v>9</v>
      </c>
      <c r="AD29" s="37">
        <f t="shared" si="6"/>
        <v>0</v>
      </c>
      <c r="AE29" s="37">
        <f t="shared" si="7"/>
        <v>1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7">
        <f>$AC$5</f>
        <v>1000000</v>
      </c>
      <c r="AV29" s="30">
        <v>0</v>
      </c>
      <c r="AW29" s="30">
        <v>0</v>
      </c>
      <c r="AX29" s="30">
        <f t="shared" si="1"/>
        <v>1.6181818178981306</v>
      </c>
      <c r="AY29" s="31" t="s">
        <v>4</v>
      </c>
      <c r="AZ29" s="30">
        <v>1</v>
      </c>
    </row>
    <row r="30" spans="2:52" ht="16">
      <c r="B30" t="s">
        <v>80</v>
      </c>
      <c r="C30" s="36" t="s">
        <v>64</v>
      </c>
      <c r="D30" s="36">
        <f>'Q1'!C19</f>
        <v>9</v>
      </c>
      <c r="E30" s="36" t="s">
        <v>51</v>
      </c>
      <c r="F30" s="36">
        <f>'Q1'!F19</f>
        <v>6</v>
      </c>
      <c r="G30" s="36">
        <v>1</v>
      </c>
      <c r="I30" s="76">
        <f t="shared" si="8"/>
        <v>3.1785714284984374</v>
      </c>
      <c r="J30" s="76">
        <f t="shared" si="9"/>
        <v>1.2142857140723549</v>
      </c>
      <c r="K30" s="76">
        <f t="shared" si="10"/>
        <v>5.1428571429245196</v>
      </c>
      <c r="L30" s="75">
        <f t="shared" si="11"/>
        <v>6.5000000016887949</v>
      </c>
      <c r="M30" s="75">
        <f t="shared" si="12"/>
        <v>-1.9999999980209424</v>
      </c>
      <c r="N30" s="75">
        <f t="shared" si="13"/>
        <v>15.000000001398531</v>
      </c>
      <c r="O30" s="78">
        <f t="shared" si="14"/>
        <v>-3.9642857142857095</v>
      </c>
      <c r="P30" s="78">
        <f t="shared" si="15"/>
        <v>-22.178571428571423</v>
      </c>
      <c r="Q30" s="78">
        <f t="shared" si="16"/>
        <v>14.250000000000005</v>
      </c>
      <c r="R30" s="113"/>
      <c r="S30" s="114"/>
      <c r="T30" s="115"/>
      <c r="U30" s="123">
        <f t="shared" si="17"/>
        <v>2.3399999999999888</v>
      </c>
      <c r="V30" s="123">
        <f t="shared" si="18"/>
        <v>-1.2470025012589764E-14</v>
      </c>
      <c r="W30" s="123">
        <f t="shared" si="19"/>
        <v>4.6799999999999899</v>
      </c>
      <c r="X30" s="76">
        <f t="shared" si="2"/>
        <v>5.3177339901477829</v>
      </c>
      <c r="Y30" s="76">
        <f t="shared" si="3"/>
        <v>-946569379808571.75</v>
      </c>
      <c r="Z30" s="76">
        <f t="shared" si="4"/>
        <v>946569379808582.38</v>
      </c>
      <c r="AB30" s="37" t="s">
        <v>80</v>
      </c>
      <c r="AC30" s="37">
        <f t="shared" si="5"/>
        <v>9</v>
      </c>
      <c r="AD30" s="37">
        <f t="shared" si="6"/>
        <v>6</v>
      </c>
      <c r="AE30" s="37">
        <f t="shared" si="7"/>
        <v>1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7">
        <f>$AC$5</f>
        <v>1000000</v>
      </c>
      <c r="AW30" s="30">
        <v>0</v>
      </c>
      <c r="AX30" s="30">
        <f t="shared" si="1"/>
        <v>999998.5636363636</v>
      </c>
      <c r="AY30" s="31" t="s">
        <v>4</v>
      </c>
      <c r="AZ30" s="30">
        <v>1</v>
      </c>
    </row>
    <row r="31" spans="2:52" ht="16">
      <c r="B31" t="s">
        <v>81</v>
      </c>
      <c r="C31" s="38" t="s">
        <v>65</v>
      </c>
      <c r="D31" s="38">
        <f>'Q1'!C20</f>
        <v>29</v>
      </c>
      <c r="E31" s="38" t="s">
        <v>52</v>
      </c>
      <c r="F31" s="38">
        <f>'Q1'!F20</f>
        <v>18</v>
      </c>
      <c r="G31" s="38">
        <v>-1</v>
      </c>
      <c r="I31" s="76">
        <f t="shared" si="8"/>
        <v>16.035714285702547</v>
      </c>
      <c r="J31" s="76">
        <f t="shared" si="9"/>
        <v>14.071428571276465</v>
      </c>
      <c r="K31" s="76">
        <f t="shared" si="10"/>
        <v>18.00000000012863</v>
      </c>
      <c r="L31" s="75">
        <f t="shared" si="11"/>
        <v>6.5000000016887949</v>
      </c>
      <c r="M31" s="75">
        <f t="shared" si="12"/>
        <v>-1.9999999980209424</v>
      </c>
      <c r="N31" s="75">
        <f t="shared" si="13"/>
        <v>15.000000001398531</v>
      </c>
      <c r="O31" s="78">
        <f t="shared" si="14"/>
        <v>8.8928571428571637</v>
      </c>
      <c r="P31" s="78">
        <f t="shared" si="15"/>
        <v>-9.3214285714285499</v>
      </c>
      <c r="Q31" s="78">
        <f t="shared" si="16"/>
        <v>27.107142857142879</v>
      </c>
      <c r="R31" s="116"/>
      <c r="S31" s="117"/>
      <c r="T31" s="118"/>
      <c r="U31" s="123">
        <f t="shared" si="17"/>
        <v>10.339999999999957</v>
      </c>
      <c r="V31" s="123">
        <f t="shared" si="18"/>
        <v>7.9999999999999565</v>
      </c>
      <c r="W31" s="123">
        <f t="shared" si="19"/>
        <v>12.679999999999959</v>
      </c>
      <c r="X31" s="76">
        <f t="shared" si="2"/>
        <v>18.782430213464696</v>
      </c>
      <c r="Y31" s="76">
        <f t="shared" si="3"/>
        <v>-946569379808558.38</v>
      </c>
      <c r="Z31" s="76">
        <f t="shared" si="4"/>
        <v>946569379808595.88</v>
      </c>
      <c r="AB31" s="39" t="s">
        <v>81</v>
      </c>
      <c r="AC31" s="39">
        <f t="shared" si="5"/>
        <v>-29</v>
      </c>
      <c r="AD31" s="39">
        <f t="shared" si="6"/>
        <v>-18</v>
      </c>
      <c r="AE31" s="39">
        <f t="shared" si="7"/>
        <v>-1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9">
        <f>$AC$5</f>
        <v>1000000</v>
      </c>
      <c r="AX31" s="30">
        <f t="shared" si="1"/>
        <v>1.0000000000682914</v>
      </c>
      <c r="AY31" s="31" t="s">
        <v>4</v>
      </c>
      <c r="AZ31" s="30">
        <v>1</v>
      </c>
    </row>
    <row r="32" spans="2:52" ht="16"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Z32" s="2"/>
      <c r="AA32" s="2"/>
    </row>
    <row r="33" spans="9:27" ht="16"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9:27" ht="16"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9:27" ht="16"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9:27" ht="16"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9:27" ht="16"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9:27" ht="16"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9:27" ht="16"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</sheetData>
  <mergeCells count="7">
    <mergeCell ref="R16:T31"/>
    <mergeCell ref="S14:T14"/>
    <mergeCell ref="P14:Q14"/>
    <mergeCell ref="C15:D15"/>
    <mergeCell ref="E15:F15"/>
    <mergeCell ref="J14:K14"/>
    <mergeCell ref="M14:N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C66B-E904-6C45-B3CC-E77BD36045E7}">
  <dimension ref="A5:AJ39"/>
  <sheetViews>
    <sheetView topLeftCell="C6" zoomScale="144" zoomScaleNormal="144" workbookViewId="0">
      <selection activeCell="E10" sqref="E10"/>
    </sheetView>
  </sheetViews>
  <sheetFormatPr baseColWidth="10" defaultRowHeight="15"/>
  <cols>
    <col min="1" max="2" width="4.1640625" style="21" bestFit="1" customWidth="1"/>
    <col min="3" max="7" width="10.83203125" style="21"/>
    <col min="8" max="8" width="3" style="21" customWidth="1"/>
    <col min="9" max="9" width="14.6640625" style="21" bestFit="1" customWidth="1"/>
    <col min="10" max="10" width="11.6640625" style="21" customWidth="1"/>
    <col min="11" max="11" width="10.6640625" style="21" bestFit="1" customWidth="1"/>
    <col min="12" max="12" width="10.83203125" style="21"/>
    <col min="13" max="13" width="16.83203125" style="21" bestFit="1" customWidth="1"/>
    <col min="14" max="14" width="8.1640625" style="21" bestFit="1" customWidth="1"/>
    <col min="15" max="33" width="5.6640625" style="21" customWidth="1"/>
    <col min="34" max="34" width="7.5" style="21" customWidth="1"/>
    <col min="35" max="35" width="12.1640625" style="21" bestFit="1" customWidth="1"/>
    <col min="36" max="36" width="4.6640625" style="21" customWidth="1"/>
    <col min="37" max="37" width="2.1640625" style="21" bestFit="1" customWidth="1"/>
    <col min="38" max="16384" width="10.83203125" style="21"/>
  </cols>
  <sheetData>
    <row r="5" spans="1:36">
      <c r="M5" s="22" t="s">
        <v>100</v>
      </c>
      <c r="N5" s="22">
        <v>100000</v>
      </c>
    </row>
    <row r="6" spans="1:36">
      <c r="M6" s="22" t="s">
        <v>105</v>
      </c>
      <c r="N6" s="22">
        <v>100000</v>
      </c>
    </row>
    <row r="7" spans="1:36" ht="16">
      <c r="A7" s="1"/>
      <c r="I7" s="2"/>
      <c r="J7" s="2"/>
      <c r="K7" s="2"/>
      <c r="L7" s="2"/>
      <c r="M7" s="23" t="s">
        <v>106</v>
      </c>
      <c r="N7" s="23">
        <f>SUMPRODUCT(N8:AG8,N10:AG10)</f>
        <v>200001.39784946234</v>
      </c>
    </row>
    <row r="8" spans="1:36" ht="16">
      <c r="I8" s="2"/>
      <c r="J8" s="2"/>
      <c r="K8" s="2"/>
      <c r="L8" s="2"/>
      <c r="M8" s="24" t="s">
        <v>34</v>
      </c>
      <c r="N8" s="25">
        <v>0</v>
      </c>
      <c r="O8" s="25">
        <v>0</v>
      </c>
      <c r="P8" s="25">
        <v>0</v>
      </c>
      <c r="Q8" s="25">
        <v>1</v>
      </c>
      <c r="R8" s="25">
        <v>1</v>
      </c>
      <c r="S8" s="25">
        <f t="shared" ref="S8:AG8" si="0">$N$6</f>
        <v>100000</v>
      </c>
      <c r="T8" s="25">
        <f t="shared" si="0"/>
        <v>100000</v>
      </c>
      <c r="U8" s="25">
        <f t="shared" si="0"/>
        <v>100000</v>
      </c>
      <c r="V8" s="25">
        <f t="shared" si="0"/>
        <v>100000</v>
      </c>
      <c r="W8" s="25">
        <f t="shared" si="0"/>
        <v>100000</v>
      </c>
      <c r="X8" s="25">
        <f t="shared" si="0"/>
        <v>100000</v>
      </c>
      <c r="Y8" s="25">
        <f t="shared" si="0"/>
        <v>100000</v>
      </c>
      <c r="Z8" s="25">
        <f t="shared" si="0"/>
        <v>100000</v>
      </c>
      <c r="AA8" s="25">
        <f t="shared" si="0"/>
        <v>100000</v>
      </c>
      <c r="AB8" s="25">
        <f t="shared" si="0"/>
        <v>100000</v>
      </c>
      <c r="AC8" s="25">
        <f t="shared" si="0"/>
        <v>100000</v>
      </c>
      <c r="AD8" s="25">
        <f t="shared" si="0"/>
        <v>100000</v>
      </c>
      <c r="AE8" s="25">
        <f t="shared" si="0"/>
        <v>100000</v>
      </c>
      <c r="AF8" s="25">
        <f t="shared" si="0"/>
        <v>100000</v>
      </c>
      <c r="AG8" s="25">
        <f t="shared" si="0"/>
        <v>100000</v>
      </c>
    </row>
    <row r="9" spans="1:36" ht="16">
      <c r="I9" s="2"/>
      <c r="J9" s="2"/>
      <c r="K9" s="2"/>
      <c r="L9" s="2"/>
      <c r="M9" s="26" t="s">
        <v>1</v>
      </c>
      <c r="N9" s="26" t="s">
        <v>5</v>
      </c>
      <c r="O9" s="26" t="s">
        <v>6</v>
      </c>
      <c r="P9" s="26" t="s">
        <v>2</v>
      </c>
      <c r="Q9" s="26" t="s">
        <v>7</v>
      </c>
      <c r="R9" s="26" t="s">
        <v>8</v>
      </c>
      <c r="S9" s="26" t="s">
        <v>82</v>
      </c>
      <c r="T9" s="26" t="s">
        <v>83</v>
      </c>
      <c r="U9" s="26" t="s">
        <v>84</v>
      </c>
      <c r="V9" s="26" t="s">
        <v>85</v>
      </c>
      <c r="W9" s="26" t="s">
        <v>86</v>
      </c>
      <c r="X9" s="26" t="s">
        <v>87</v>
      </c>
      <c r="Y9" s="26" t="s">
        <v>88</v>
      </c>
      <c r="Z9" s="26" t="s">
        <v>89</v>
      </c>
      <c r="AA9" s="26" t="s">
        <v>90</v>
      </c>
      <c r="AB9" s="26" t="s">
        <v>91</v>
      </c>
      <c r="AC9" s="26" t="s">
        <v>92</v>
      </c>
      <c r="AD9" s="26" t="s">
        <v>93</v>
      </c>
      <c r="AE9" s="26" t="s">
        <v>94</v>
      </c>
      <c r="AF9" s="26" t="s">
        <v>95</v>
      </c>
      <c r="AG9" s="26" t="s">
        <v>96</v>
      </c>
    </row>
    <row r="10" spans="1:36" ht="16">
      <c r="I10" s="2"/>
      <c r="J10" s="2"/>
      <c r="K10" s="2"/>
      <c r="L10" s="2"/>
      <c r="M10" s="27" t="s">
        <v>107</v>
      </c>
      <c r="N10" s="27">
        <v>0.86021505375083507</v>
      </c>
      <c r="O10" s="27">
        <v>-0.53763440859165712</v>
      </c>
      <c r="P10" s="27">
        <v>-3.5161290322575951</v>
      </c>
      <c r="Q10" s="27">
        <v>0.86021505375083507</v>
      </c>
      <c r="R10" s="27">
        <v>0.53763440859165712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1</v>
      </c>
      <c r="AA10" s="27">
        <v>0</v>
      </c>
      <c r="AB10" s="27">
        <v>0</v>
      </c>
      <c r="AC10" s="27">
        <v>0</v>
      </c>
      <c r="AD10" s="27">
        <v>0</v>
      </c>
      <c r="AE10" s="27">
        <v>1</v>
      </c>
      <c r="AF10" s="27">
        <v>0</v>
      </c>
      <c r="AG10" s="27">
        <v>0</v>
      </c>
    </row>
    <row r="11" spans="1:36" ht="16">
      <c r="I11" s="2"/>
      <c r="J11" s="2"/>
      <c r="K11" s="2"/>
      <c r="L11" s="2"/>
    </row>
    <row r="12" spans="1:36" ht="16">
      <c r="I12" s="2"/>
      <c r="J12" s="2"/>
      <c r="K12" s="2"/>
      <c r="L12" s="2"/>
      <c r="M12" s="28" t="s">
        <v>9</v>
      </c>
      <c r="N12" s="29">
        <v>-1</v>
      </c>
      <c r="O12" s="30">
        <v>0</v>
      </c>
      <c r="P12" s="30">
        <v>0</v>
      </c>
      <c r="Q12" s="29">
        <v>1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f t="shared" ref="AH12:AH30" si="1">SUMPRODUCT($N$10:$AG$10,N12:AG12)</f>
        <v>0</v>
      </c>
      <c r="AI12" s="31" t="s">
        <v>3</v>
      </c>
      <c r="AJ12" s="30">
        <v>0</v>
      </c>
    </row>
    <row r="13" spans="1:36" ht="16">
      <c r="I13" s="2"/>
      <c r="J13" s="2"/>
      <c r="K13" s="2"/>
      <c r="L13" s="2"/>
      <c r="M13" s="28" t="s">
        <v>10</v>
      </c>
      <c r="N13" s="29">
        <v>1</v>
      </c>
      <c r="O13" s="30">
        <v>0</v>
      </c>
      <c r="P13" s="30">
        <v>0</v>
      </c>
      <c r="Q13" s="29">
        <v>1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f t="shared" si="1"/>
        <v>1.7204301075016701</v>
      </c>
      <c r="AI13" s="31" t="s">
        <v>3</v>
      </c>
      <c r="AJ13" s="30">
        <v>0</v>
      </c>
    </row>
    <row r="14" spans="1:36" ht="16">
      <c r="I14" s="2"/>
      <c r="J14" s="2"/>
      <c r="K14" s="2"/>
      <c r="L14" s="2"/>
      <c r="M14" s="28" t="s">
        <v>11</v>
      </c>
      <c r="N14" s="30">
        <v>0</v>
      </c>
      <c r="O14" s="29">
        <v>-1</v>
      </c>
      <c r="P14" s="30">
        <v>0</v>
      </c>
      <c r="Q14" s="30">
        <v>0</v>
      </c>
      <c r="R14" s="29">
        <v>1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f t="shared" si="1"/>
        <v>1.0752688171833142</v>
      </c>
      <c r="AI14" s="31" t="s">
        <v>3</v>
      </c>
      <c r="AJ14" s="30">
        <v>0</v>
      </c>
    </row>
    <row r="15" spans="1:36" ht="16">
      <c r="B15"/>
      <c r="C15" s="93" t="s">
        <v>35</v>
      </c>
      <c r="D15" s="93"/>
      <c r="E15" s="93" t="s">
        <v>15</v>
      </c>
      <c r="F15" s="93"/>
      <c r="G15" s="5" t="s">
        <v>36</v>
      </c>
      <c r="I15" s="5" t="s">
        <v>121</v>
      </c>
      <c r="J15" s="94" t="str">
        <f>'Q5 Hard_Margin_Loss'!$I$15</f>
        <v>C =1 &amp;M=100000</v>
      </c>
      <c r="K15" s="94"/>
      <c r="M15" s="32" t="s">
        <v>12</v>
      </c>
      <c r="N15" s="33">
        <v>0</v>
      </c>
      <c r="O15" s="34">
        <v>1</v>
      </c>
      <c r="P15" s="33">
        <v>0</v>
      </c>
      <c r="Q15" s="33">
        <v>0</v>
      </c>
      <c r="R15" s="34">
        <v>1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f t="shared" si="1"/>
        <v>0</v>
      </c>
      <c r="AI15" s="35" t="s">
        <v>3</v>
      </c>
      <c r="AJ15" s="30">
        <v>0</v>
      </c>
    </row>
    <row r="16" spans="1:36" ht="16">
      <c r="B16" t="s">
        <v>66</v>
      </c>
      <c r="C16" s="36" t="s">
        <v>13</v>
      </c>
      <c r="D16" s="36">
        <f>'Q1'!C5</f>
        <v>3</v>
      </c>
      <c r="E16" s="36" t="s">
        <v>37</v>
      </c>
      <c r="F16" s="36">
        <f>'Q1'!F5</f>
        <v>-20</v>
      </c>
      <c r="G16" s="36">
        <v>1</v>
      </c>
      <c r="I16" s="5">
        <f>-(D16*$N$10+$P$10)/$O$10</f>
        <v>-1.7400000001034281</v>
      </c>
      <c r="J16" s="57">
        <f>'Q5 Hard_Margin_Loss'!D16</f>
        <v>3</v>
      </c>
      <c r="K16" s="56">
        <f>'Q5 Hard_Margin_Loss'!I16</f>
        <v>-0.67857142866279563</v>
      </c>
      <c r="L16" s="2"/>
      <c r="M16" s="37" t="s">
        <v>66</v>
      </c>
      <c r="N16" s="37">
        <f t="shared" ref="N16:N25" si="2">D16*G16</f>
        <v>3</v>
      </c>
      <c r="O16" s="37">
        <f t="shared" ref="O16:O25" si="3">F16*G16</f>
        <v>-20</v>
      </c>
      <c r="P16" s="37">
        <f t="shared" ref="P16:P25" si="4">G16</f>
        <v>1</v>
      </c>
      <c r="Q16" s="30">
        <v>0</v>
      </c>
      <c r="R16" s="30">
        <v>0</v>
      </c>
      <c r="S16" s="37">
        <f>$N$5</f>
        <v>100000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f t="shared" si="1"/>
        <v>9.8172043008280525</v>
      </c>
      <c r="AI16" s="31" t="s">
        <v>4</v>
      </c>
      <c r="AJ16" s="30">
        <v>1</v>
      </c>
    </row>
    <row r="17" spans="2:36" ht="16">
      <c r="B17" t="s">
        <v>67</v>
      </c>
      <c r="C17" s="38" t="s">
        <v>14</v>
      </c>
      <c r="D17" s="38">
        <f>'Q1'!C6</f>
        <v>-7</v>
      </c>
      <c r="E17" s="38" t="s">
        <v>38</v>
      </c>
      <c r="F17" s="38">
        <f>'Q1'!F6</f>
        <v>15</v>
      </c>
      <c r="G17" s="38">
        <v>-1</v>
      </c>
      <c r="I17" s="5">
        <f t="shared" ref="I17:I31" si="5">-(D17*$N$10+$P$10)/$O$10</f>
        <v>-17.740000000181244</v>
      </c>
      <c r="J17" s="57">
        <f>'Q5 Hard_Margin_Loss'!D17</f>
        <v>-7</v>
      </c>
      <c r="K17" s="56">
        <f>'Q5 Hard_Margin_Loss'!I17</f>
        <v>-7.1071428572648516</v>
      </c>
      <c r="L17" s="2"/>
      <c r="M17" s="39" t="s">
        <v>67</v>
      </c>
      <c r="N17" s="39">
        <f t="shared" si="2"/>
        <v>7</v>
      </c>
      <c r="O17" s="39">
        <f t="shared" si="3"/>
        <v>-15</v>
      </c>
      <c r="P17" s="39">
        <f t="shared" si="4"/>
        <v>-1</v>
      </c>
      <c r="Q17" s="30">
        <v>0</v>
      </c>
      <c r="R17" s="30">
        <v>0</v>
      </c>
      <c r="S17" s="30">
        <v>0</v>
      </c>
      <c r="T17" s="39">
        <f>$N$5</f>
        <v>100000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f t="shared" si="1"/>
        <v>17.602150537388297</v>
      </c>
      <c r="AI17" s="31" t="s">
        <v>4</v>
      </c>
      <c r="AJ17" s="30">
        <v>1</v>
      </c>
    </row>
    <row r="18" spans="2:36" ht="16">
      <c r="B18" t="s">
        <v>68</v>
      </c>
      <c r="C18" s="38" t="s">
        <v>17</v>
      </c>
      <c r="D18" s="38">
        <f>'Q1'!C7</f>
        <v>0</v>
      </c>
      <c r="E18" s="38" t="s">
        <v>39</v>
      </c>
      <c r="F18" s="38">
        <f>'Q1'!F7</f>
        <v>19</v>
      </c>
      <c r="G18" s="38">
        <v>-1</v>
      </c>
      <c r="I18" s="5">
        <f t="shared" si="5"/>
        <v>-6.5400000001267733</v>
      </c>
      <c r="J18" s="57">
        <f>'Q5 Hard_Margin_Loss'!D18</f>
        <v>0</v>
      </c>
      <c r="K18" s="56">
        <f>'Q5 Hard_Margin_Loss'!I18</f>
        <v>-2.6071428572434123</v>
      </c>
      <c r="L18" s="2"/>
      <c r="M18" s="39" t="s">
        <v>68</v>
      </c>
      <c r="N18" s="39">
        <f t="shared" si="2"/>
        <v>0</v>
      </c>
      <c r="O18" s="39">
        <f t="shared" si="3"/>
        <v>-19</v>
      </c>
      <c r="P18" s="39">
        <f t="shared" si="4"/>
        <v>-1</v>
      </c>
      <c r="Q18" s="30">
        <v>0</v>
      </c>
      <c r="R18" s="30">
        <v>0</v>
      </c>
      <c r="S18" s="30">
        <v>0</v>
      </c>
      <c r="T18" s="30">
        <v>0</v>
      </c>
      <c r="U18" s="39">
        <f>$N$5</f>
        <v>100000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f t="shared" si="1"/>
        <v>13.73118279549908</v>
      </c>
      <c r="AI18" s="31" t="s">
        <v>4</v>
      </c>
      <c r="AJ18" s="30">
        <v>1</v>
      </c>
    </row>
    <row r="19" spans="2:36" ht="16">
      <c r="B19" t="s">
        <v>69</v>
      </c>
      <c r="C19" s="36" t="s">
        <v>53</v>
      </c>
      <c r="D19" s="36">
        <f>'Q1'!C8</f>
        <v>4</v>
      </c>
      <c r="E19" s="36" t="s">
        <v>40</v>
      </c>
      <c r="F19" s="36">
        <f>'Q1'!F8</f>
        <v>-2</v>
      </c>
      <c r="G19" s="36">
        <v>1</v>
      </c>
      <c r="I19" s="5">
        <f t="shared" si="5"/>
        <v>-0.14000000009564648</v>
      </c>
      <c r="J19" s="57">
        <f>'Q5 Hard_Margin_Loss'!D19</f>
        <v>4</v>
      </c>
      <c r="K19" s="56">
        <f>'Q5 Hard_Margin_Loss'!I19</f>
        <v>-3.5714285802590014E-2</v>
      </c>
      <c r="L19" s="2"/>
      <c r="M19" s="37" t="s">
        <v>69</v>
      </c>
      <c r="N19" s="37">
        <f t="shared" si="2"/>
        <v>4</v>
      </c>
      <c r="O19" s="37">
        <f t="shared" si="3"/>
        <v>-2</v>
      </c>
      <c r="P19" s="37">
        <f t="shared" si="4"/>
        <v>1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7">
        <f>$N$5</f>
        <v>100000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f t="shared" si="1"/>
        <v>0.99999999992905941</v>
      </c>
      <c r="AI19" s="31" t="s">
        <v>4</v>
      </c>
      <c r="AJ19" s="30">
        <v>1</v>
      </c>
    </row>
    <row r="20" spans="2:36" ht="16">
      <c r="B20" t="s">
        <v>70</v>
      </c>
      <c r="C20" s="38" t="s">
        <v>54</v>
      </c>
      <c r="D20" s="38">
        <f>'Q1'!C9</f>
        <v>3</v>
      </c>
      <c r="E20" s="38" t="s">
        <v>41</v>
      </c>
      <c r="F20" s="38">
        <f>'Q1'!F9</f>
        <v>12</v>
      </c>
      <c r="G20" s="38">
        <v>-1</v>
      </c>
      <c r="I20" s="5">
        <f t="shared" si="5"/>
        <v>-1.7400000001034281</v>
      </c>
      <c r="J20" s="57">
        <f>'Q5 Hard_Margin_Loss'!D20</f>
        <v>3</v>
      </c>
      <c r="K20" s="56">
        <f>'Q5 Hard_Margin_Loss'!I20</f>
        <v>-0.67857142866279563</v>
      </c>
      <c r="L20" s="2"/>
      <c r="M20" s="39" t="s">
        <v>70</v>
      </c>
      <c r="N20" s="39">
        <f t="shared" si="2"/>
        <v>-3</v>
      </c>
      <c r="O20" s="39">
        <f t="shared" si="3"/>
        <v>-12</v>
      </c>
      <c r="P20" s="39">
        <f t="shared" si="4"/>
        <v>-1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9">
        <f>$N$5</f>
        <v>100000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f t="shared" si="1"/>
        <v>7.3870967741049753</v>
      </c>
      <c r="AI20" s="31" t="s">
        <v>4</v>
      </c>
      <c r="AJ20" s="30">
        <v>1</v>
      </c>
    </row>
    <row r="21" spans="2:36" ht="16">
      <c r="B21" t="s">
        <v>71</v>
      </c>
      <c r="C21" s="38" t="s">
        <v>55</v>
      </c>
      <c r="D21" s="38">
        <f>'Q1'!C10</f>
        <v>4.8</v>
      </c>
      <c r="E21" s="38" t="s">
        <v>42</v>
      </c>
      <c r="F21" s="38">
        <f>'Q1'!F10</f>
        <v>3</v>
      </c>
      <c r="G21" s="38">
        <v>-1</v>
      </c>
      <c r="I21" s="5">
        <f t="shared" si="5"/>
        <v>1.1399999999105781</v>
      </c>
      <c r="J21" s="57">
        <f>'Q5 Hard_Margin_Loss'!D21</f>
        <v>4.8</v>
      </c>
      <c r="K21" s="56">
        <f>'Q5 Hard_Margin_Loss'!I21</f>
        <v>0.47857142848557421</v>
      </c>
      <c r="L21" s="2"/>
      <c r="M21" s="39" t="s">
        <v>71</v>
      </c>
      <c r="N21" s="39">
        <f t="shared" si="2"/>
        <v>-4.8</v>
      </c>
      <c r="O21" s="39">
        <f t="shared" si="3"/>
        <v>-3</v>
      </c>
      <c r="P21" s="39">
        <f t="shared" si="4"/>
        <v>-1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9">
        <f>$N$5</f>
        <v>100000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f t="shared" si="1"/>
        <v>1.0000000000285585</v>
      </c>
      <c r="AI21" s="31" t="s">
        <v>4</v>
      </c>
      <c r="AJ21" s="30">
        <v>1</v>
      </c>
    </row>
    <row r="22" spans="2:36" ht="16">
      <c r="B22" t="s">
        <v>72</v>
      </c>
      <c r="C22" s="38" t="s">
        <v>56</v>
      </c>
      <c r="D22" s="38">
        <f>'Q1'!C11</f>
        <v>1</v>
      </c>
      <c r="E22" s="38" t="s">
        <v>43</v>
      </c>
      <c r="F22" s="38">
        <f>'Q1'!F11</f>
        <v>0</v>
      </c>
      <c r="G22" s="38">
        <v>-1</v>
      </c>
      <c r="I22" s="5">
        <f t="shared" si="5"/>
        <v>-4.9400000001189914</v>
      </c>
      <c r="J22" s="57">
        <f>'Q5 Hard_Margin_Loss'!D22</f>
        <v>1</v>
      </c>
      <c r="K22" s="56">
        <f>'Q5 Hard_Margin_Loss'!I22</f>
        <v>-1.9642857143832066</v>
      </c>
      <c r="L22" s="2"/>
      <c r="M22" s="39" t="s">
        <v>72</v>
      </c>
      <c r="N22" s="39">
        <f t="shared" si="2"/>
        <v>-1</v>
      </c>
      <c r="O22" s="39">
        <f t="shared" si="3"/>
        <v>0</v>
      </c>
      <c r="P22" s="39">
        <f t="shared" si="4"/>
        <v>-1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9">
        <f>$N$5</f>
        <v>100000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f t="shared" si="1"/>
        <v>2.65591397850676</v>
      </c>
      <c r="AI22" s="31" t="s">
        <v>4</v>
      </c>
      <c r="AJ22" s="30">
        <v>1</v>
      </c>
    </row>
    <row r="23" spans="2:36" ht="16">
      <c r="B23" t="s">
        <v>73</v>
      </c>
      <c r="C23" s="38" t="s">
        <v>57</v>
      </c>
      <c r="D23" s="38">
        <f>'Q1'!C12</f>
        <v>5</v>
      </c>
      <c r="E23" s="38" t="s">
        <v>44</v>
      </c>
      <c r="F23" s="38">
        <f>'Q1'!F12</f>
        <v>-20</v>
      </c>
      <c r="G23" s="38">
        <v>-1</v>
      </c>
      <c r="I23" s="5">
        <f t="shared" si="5"/>
        <v>1.4599999999121351</v>
      </c>
      <c r="J23" s="57">
        <f>'Q5 Hard_Margin_Loss'!D23</f>
        <v>5</v>
      </c>
      <c r="K23" s="56">
        <f>'Q5 Hard_Margin_Loss'!I23</f>
        <v>0.60714285705761561</v>
      </c>
      <c r="L23" s="2"/>
      <c r="M23" s="39" t="s">
        <v>73</v>
      </c>
      <c r="N23" s="39">
        <f t="shared" si="2"/>
        <v>-5</v>
      </c>
      <c r="O23" s="39">
        <f t="shared" si="3"/>
        <v>20</v>
      </c>
      <c r="P23" s="39">
        <f t="shared" si="4"/>
        <v>-1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9">
        <f>$N$5</f>
        <v>100000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f t="shared" si="1"/>
        <v>99988.462365591666</v>
      </c>
      <c r="AI23" s="31" t="s">
        <v>4</v>
      </c>
      <c r="AJ23" s="30">
        <v>1</v>
      </c>
    </row>
    <row r="24" spans="2:36" ht="16">
      <c r="B24" t="s">
        <v>74</v>
      </c>
      <c r="C24" s="36" t="s">
        <v>58</v>
      </c>
      <c r="D24" s="36">
        <f>'Q1'!C13</f>
        <v>15</v>
      </c>
      <c r="E24" s="36" t="s">
        <v>45</v>
      </c>
      <c r="F24" s="36">
        <f>'Q1'!F13</f>
        <v>2</v>
      </c>
      <c r="G24" s="36">
        <v>1</v>
      </c>
      <c r="I24" s="5">
        <f t="shared" si="5"/>
        <v>17.45999999998995</v>
      </c>
      <c r="J24" s="57">
        <f>'Q5 Hard_Margin_Loss'!D24</f>
        <v>15</v>
      </c>
      <c r="K24" s="56">
        <f>'Q5 Hard_Margin_Loss'!I24</f>
        <v>7.0357142856596715</v>
      </c>
      <c r="L24" s="2"/>
      <c r="M24" s="37" t="s">
        <v>74</v>
      </c>
      <c r="N24" s="37">
        <f t="shared" si="2"/>
        <v>15</v>
      </c>
      <c r="O24" s="37">
        <f t="shared" si="3"/>
        <v>2</v>
      </c>
      <c r="P24" s="37">
        <f t="shared" si="4"/>
        <v>1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7">
        <f>$N$5</f>
        <v>100000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f t="shared" si="1"/>
        <v>8.3118279568216167</v>
      </c>
      <c r="AI24" s="31" t="s">
        <v>4</v>
      </c>
      <c r="AJ24" s="30">
        <v>1</v>
      </c>
    </row>
    <row r="25" spans="2:36" ht="16">
      <c r="B25" t="s">
        <v>75</v>
      </c>
      <c r="C25" s="38" t="s">
        <v>59</v>
      </c>
      <c r="D25" s="38">
        <f>'Q1'!C14</f>
        <v>6</v>
      </c>
      <c r="E25" s="38" t="s">
        <v>46</v>
      </c>
      <c r="F25" s="38">
        <f>'Q1'!F14</f>
        <v>7</v>
      </c>
      <c r="G25" s="38">
        <v>-1</v>
      </c>
      <c r="I25" s="5">
        <f t="shared" si="5"/>
        <v>3.059999999919917</v>
      </c>
      <c r="J25" s="57">
        <f>'Q5 Hard_Margin_Loss'!D25</f>
        <v>6</v>
      </c>
      <c r="K25" s="56">
        <f>'Q5 Hard_Margin_Loss'!I25</f>
        <v>1.2499999999178211</v>
      </c>
      <c r="L25" s="2"/>
      <c r="M25" s="39" t="s">
        <v>75</v>
      </c>
      <c r="N25" s="39">
        <f t="shared" si="2"/>
        <v>-6</v>
      </c>
      <c r="O25" s="39">
        <f t="shared" si="3"/>
        <v>-7</v>
      </c>
      <c r="P25" s="39">
        <f t="shared" si="4"/>
        <v>-1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9">
        <f>$N$5</f>
        <v>100000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f t="shared" si="1"/>
        <v>2.1182795698941845</v>
      </c>
      <c r="AI25" s="31" t="s">
        <v>4</v>
      </c>
      <c r="AJ25" s="30">
        <v>1</v>
      </c>
    </row>
    <row r="26" spans="2:36" ht="16">
      <c r="B26" t="s">
        <v>76</v>
      </c>
      <c r="C26" s="36" t="s">
        <v>60</v>
      </c>
      <c r="D26" s="36">
        <f>'Q1'!C15</f>
        <v>8</v>
      </c>
      <c r="E26" s="36" t="s">
        <v>47</v>
      </c>
      <c r="F26" s="36">
        <f>'Q1'!F15</f>
        <v>-100</v>
      </c>
      <c r="G26" s="36">
        <v>1</v>
      </c>
      <c r="I26" s="5"/>
      <c r="J26" s="57">
        <f>'Q5 Hard_Margin_Loss'!D26</f>
        <v>8</v>
      </c>
      <c r="K26" s="56">
        <f>'Q5 Hard_Margin_Loss'!I26</f>
        <v>2.5357142856382322</v>
      </c>
      <c r="L26" s="2"/>
      <c r="M26" s="37" t="s">
        <v>76</v>
      </c>
      <c r="N26" s="37">
        <f>D26*G26</f>
        <v>8</v>
      </c>
      <c r="O26" s="37">
        <f>F26*G26</f>
        <v>-100</v>
      </c>
      <c r="P26" s="37">
        <f>G26</f>
        <v>1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7">
        <f>$N$5</f>
        <v>100000</v>
      </c>
      <c r="AD26" s="30">
        <v>0</v>
      </c>
      <c r="AE26" s="30">
        <v>0</v>
      </c>
      <c r="AF26" s="30">
        <v>0</v>
      </c>
      <c r="AG26" s="30">
        <v>0</v>
      </c>
      <c r="AH26" s="30">
        <f t="shared" si="1"/>
        <v>57.129032256914797</v>
      </c>
      <c r="AI26" s="31" t="s">
        <v>4</v>
      </c>
      <c r="AJ26" s="30">
        <v>1</v>
      </c>
    </row>
    <row r="27" spans="2:36" ht="16">
      <c r="B27" t="s">
        <v>77</v>
      </c>
      <c r="C27" s="36" t="s">
        <v>61</v>
      </c>
      <c r="D27" s="36">
        <f>'Q1'!C16</f>
        <v>6</v>
      </c>
      <c r="E27" s="36" t="s">
        <v>48</v>
      </c>
      <c r="F27" s="36">
        <f>'Q1'!F16</f>
        <v>-15</v>
      </c>
      <c r="G27" s="36">
        <v>1</v>
      </c>
      <c r="I27" s="5">
        <f t="shared" si="5"/>
        <v>3.059999999919917</v>
      </c>
      <c r="J27" s="57">
        <f>'Q5 Hard_Margin_Loss'!D27</f>
        <v>6</v>
      </c>
      <c r="K27" s="56">
        <f>'Q5 Hard_Margin_Loss'!I27</f>
        <v>1.2499999999178211</v>
      </c>
      <c r="L27" s="2"/>
      <c r="M27" s="37" t="s">
        <v>77</v>
      </c>
      <c r="N27" s="37">
        <f>D27*G27</f>
        <v>6</v>
      </c>
      <c r="O27" s="37">
        <f>F27*G27</f>
        <v>-15</v>
      </c>
      <c r="P27" s="37">
        <f>G27</f>
        <v>1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7">
        <f>$N$5</f>
        <v>100000</v>
      </c>
      <c r="AE27" s="30">
        <v>0</v>
      </c>
      <c r="AF27" s="30">
        <v>0</v>
      </c>
      <c r="AG27" s="30">
        <v>0</v>
      </c>
      <c r="AH27" s="30">
        <f t="shared" si="1"/>
        <v>9.7096774191222721</v>
      </c>
      <c r="AI27" s="31" t="s">
        <v>4</v>
      </c>
      <c r="AJ27" s="30">
        <v>1</v>
      </c>
    </row>
    <row r="28" spans="2:36" ht="16">
      <c r="B28" t="s">
        <v>78</v>
      </c>
      <c r="C28" s="36" t="s">
        <v>62</v>
      </c>
      <c r="D28" s="36">
        <f>'Q1'!C17</f>
        <v>5.2</v>
      </c>
      <c r="E28" s="36" t="s">
        <v>49</v>
      </c>
      <c r="F28" s="36">
        <f>'Q1'!F17</f>
        <v>15</v>
      </c>
      <c r="G28" s="36">
        <v>1</v>
      </c>
      <c r="I28" s="5">
        <f t="shared" si="5"/>
        <v>1.7799999999136922</v>
      </c>
      <c r="J28" s="57">
        <f>'Q5 Hard_Margin_Loss'!D28</f>
        <v>5.2</v>
      </c>
      <c r="K28" s="56">
        <f>'Q5 Hard_Margin_Loss'!I28</f>
        <v>0.73571428562965691</v>
      </c>
      <c r="L28" s="2"/>
      <c r="M28" s="37" t="s">
        <v>78</v>
      </c>
      <c r="N28" s="37">
        <f>D28*G28</f>
        <v>5.2</v>
      </c>
      <c r="O28" s="37">
        <f>F28*G28</f>
        <v>15</v>
      </c>
      <c r="P28" s="37">
        <f>G28</f>
        <v>1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7">
        <f>$N$5</f>
        <v>100000</v>
      </c>
      <c r="AF28" s="30">
        <v>0</v>
      </c>
      <c r="AG28" s="30">
        <v>0</v>
      </c>
      <c r="AH28" s="30">
        <f t="shared" si="1"/>
        <v>99992.892473118365</v>
      </c>
      <c r="AI28" s="31" t="s">
        <v>4</v>
      </c>
      <c r="AJ28" s="30">
        <v>1</v>
      </c>
    </row>
    <row r="29" spans="2:36" ht="16">
      <c r="B29" t="s">
        <v>79</v>
      </c>
      <c r="C29" s="36" t="s">
        <v>63</v>
      </c>
      <c r="D29" s="36">
        <f>'Q1'!C18</f>
        <v>9</v>
      </c>
      <c r="E29" s="36" t="s">
        <v>50</v>
      </c>
      <c r="F29" s="36">
        <f>'Q1'!F18</f>
        <v>0</v>
      </c>
      <c r="G29" s="36">
        <v>1</v>
      </c>
      <c r="I29" s="5">
        <f t="shared" si="5"/>
        <v>7.8599999999432617</v>
      </c>
      <c r="J29" s="57">
        <f>'Q5 Hard_Margin_Loss'!D29</f>
        <v>9</v>
      </c>
      <c r="K29" s="56">
        <f>'Q5 Hard_Margin_Loss'!I29</f>
        <v>3.1785714284984374</v>
      </c>
      <c r="L29" s="2"/>
      <c r="M29" s="37" t="s">
        <v>79</v>
      </c>
      <c r="N29" s="37">
        <f>D29*G29</f>
        <v>9</v>
      </c>
      <c r="O29" s="37">
        <f>F29*G29</f>
        <v>0</v>
      </c>
      <c r="P29" s="37">
        <f>G29</f>
        <v>1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7">
        <f>$N$5</f>
        <v>100000</v>
      </c>
      <c r="AG29" s="30">
        <v>0</v>
      </c>
      <c r="AH29" s="30">
        <f t="shared" si="1"/>
        <v>4.2258064514999205</v>
      </c>
      <c r="AI29" s="31" t="s">
        <v>4</v>
      </c>
      <c r="AJ29" s="30">
        <v>1</v>
      </c>
    </row>
    <row r="30" spans="2:36" ht="16">
      <c r="B30" t="s">
        <v>80</v>
      </c>
      <c r="C30" s="36" t="s">
        <v>64</v>
      </c>
      <c r="D30" s="36">
        <f>'Q1'!C19</f>
        <v>9</v>
      </c>
      <c r="E30" s="36" t="s">
        <v>51</v>
      </c>
      <c r="F30" s="36">
        <f>'Q1'!F19</f>
        <v>6</v>
      </c>
      <c r="G30" s="36">
        <v>1</v>
      </c>
      <c r="I30" s="5">
        <f t="shared" si="5"/>
        <v>7.8599999999432617</v>
      </c>
      <c r="J30" s="57">
        <f>'Q5 Hard_Margin_Loss'!D30</f>
        <v>9</v>
      </c>
      <c r="K30" s="56">
        <f>'Q5 Hard_Margin_Loss'!I30</f>
        <v>3.1785714284984374</v>
      </c>
      <c r="L30" s="2"/>
      <c r="M30" s="37" t="s">
        <v>80</v>
      </c>
      <c r="N30" s="37">
        <f>D30*G30</f>
        <v>9</v>
      </c>
      <c r="O30" s="37">
        <f>F30*G30</f>
        <v>6</v>
      </c>
      <c r="P30" s="37">
        <f>G30</f>
        <v>1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7">
        <f>$N$5</f>
        <v>100000</v>
      </c>
      <c r="AH30" s="30">
        <f t="shared" si="1"/>
        <v>0.99999999994997779</v>
      </c>
      <c r="AI30" s="31" t="s">
        <v>4</v>
      </c>
      <c r="AJ30" s="30">
        <v>1</v>
      </c>
    </row>
    <row r="31" spans="2:36" ht="16">
      <c r="B31" t="s">
        <v>81</v>
      </c>
      <c r="C31" s="38" t="s">
        <v>65</v>
      </c>
      <c r="D31" s="38">
        <f>'Q1'!C20</f>
        <v>29</v>
      </c>
      <c r="E31" s="38" t="s">
        <v>52</v>
      </c>
      <c r="F31" s="38">
        <f>'Q1'!F20</f>
        <v>18</v>
      </c>
      <c r="G31" s="38">
        <v>-1</v>
      </c>
      <c r="I31" s="5">
        <f t="shared" si="5"/>
        <v>39.860000000098893</v>
      </c>
      <c r="J31" s="57">
        <f>'Q5 Hard_Margin_Loss'!D31</f>
        <v>29</v>
      </c>
      <c r="K31" s="56">
        <f>'Q5 Hard_Margin_Loss'!I31</f>
        <v>16.035714285702547</v>
      </c>
      <c r="L31" s="2"/>
      <c r="M31" s="39"/>
      <c r="N31" s="39"/>
      <c r="O31" s="39"/>
      <c r="P31" s="39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1"/>
      <c r="AJ31" s="30"/>
    </row>
    <row r="32" spans="2:36" ht="16">
      <c r="I32" s="2"/>
      <c r="J32" s="2"/>
      <c r="K32" s="2"/>
      <c r="L32" s="2"/>
    </row>
    <row r="33" spans="9:12" ht="16">
      <c r="I33" s="2"/>
      <c r="J33" s="2"/>
      <c r="K33" s="2"/>
      <c r="L33" s="2"/>
    </row>
    <row r="34" spans="9:12" ht="16">
      <c r="I34" s="2"/>
      <c r="J34" s="2"/>
      <c r="K34" s="2"/>
      <c r="L34" s="2"/>
    </row>
    <row r="35" spans="9:12" ht="16">
      <c r="I35" s="2"/>
      <c r="J35" s="2"/>
      <c r="K35" s="2"/>
      <c r="L35" s="2"/>
    </row>
    <row r="36" spans="9:12" ht="16">
      <c r="I36" s="2"/>
      <c r="J36" s="2"/>
      <c r="K36" s="2"/>
      <c r="L36" s="2"/>
    </row>
    <row r="37" spans="9:12" ht="16">
      <c r="I37" s="2"/>
      <c r="J37" s="2"/>
      <c r="K37" s="2"/>
      <c r="L37" s="2"/>
    </row>
    <row r="38" spans="9:12" ht="16">
      <c r="I38" s="2"/>
      <c r="J38" s="2"/>
      <c r="K38" s="2"/>
      <c r="L38" s="2"/>
    </row>
    <row r="39" spans="9:12" ht="16">
      <c r="I39" s="2"/>
      <c r="J39" s="2"/>
      <c r="K39" s="2"/>
      <c r="L39" s="2"/>
    </row>
  </sheetData>
  <mergeCells count="3">
    <mergeCell ref="C15:D15"/>
    <mergeCell ref="E15:F15"/>
    <mergeCell ref="J15:K15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CE34-6472-3249-A1B2-F36216693FCA}">
  <dimension ref="A5:BG63"/>
  <sheetViews>
    <sheetView topLeftCell="C53" zoomScale="163" zoomScaleNormal="80" workbookViewId="0">
      <selection activeCell="I15" sqref="I15"/>
    </sheetView>
  </sheetViews>
  <sheetFormatPr baseColWidth="10" defaultRowHeight="15"/>
  <cols>
    <col min="1" max="2" width="4.1640625" style="21" bestFit="1" customWidth="1"/>
    <col min="3" max="7" width="10.83203125" style="21"/>
    <col min="8" max="8" width="3" style="21" customWidth="1"/>
    <col min="9" max="9" width="14.6640625" style="21" bestFit="1" customWidth="1"/>
    <col min="10" max="14" width="14.6640625" style="21" customWidth="1"/>
    <col min="15" max="15" width="12" style="21" bestFit="1" customWidth="1"/>
    <col min="16" max="16" width="12" style="21" customWidth="1"/>
    <col min="17" max="17" width="11.6640625" style="21" bestFit="1" customWidth="1"/>
    <col min="18" max="18" width="10.83203125" style="21"/>
    <col min="19" max="19" width="16.83203125" style="21" bestFit="1" customWidth="1"/>
    <col min="20" max="20" width="9.6640625" style="21" bestFit="1" customWidth="1"/>
    <col min="21" max="39" width="5.6640625" style="21" customWidth="1"/>
    <col min="40" max="40" width="4.6640625" style="21" customWidth="1"/>
    <col min="41" max="57" width="4.83203125" style="21" customWidth="1"/>
    <col min="58" max="58" width="13" style="21" customWidth="1"/>
    <col min="59" max="59" width="2.1640625" style="21" bestFit="1" customWidth="1"/>
    <col min="60" max="16384" width="10.83203125" style="21"/>
  </cols>
  <sheetData>
    <row r="5" spans="1:59">
      <c r="S5" s="22" t="s">
        <v>100</v>
      </c>
      <c r="T5" s="22">
        <v>1000000</v>
      </c>
    </row>
    <row r="6" spans="1:59">
      <c r="S6" s="22" t="s">
        <v>105</v>
      </c>
      <c r="T6" s="22">
        <v>0.5</v>
      </c>
    </row>
    <row r="7" spans="1:59" ht="16">
      <c r="A7" s="1"/>
      <c r="I7" s="2"/>
      <c r="J7" s="2"/>
      <c r="K7" s="2"/>
      <c r="L7" s="2"/>
      <c r="M7" s="2"/>
      <c r="N7" s="2"/>
      <c r="O7" s="2"/>
      <c r="P7" s="2"/>
      <c r="Q7" s="2"/>
      <c r="R7" s="2"/>
      <c r="S7" s="23" t="s">
        <v>106</v>
      </c>
      <c r="T7" s="23">
        <f>SUMPRODUCT(T8:BD8,T10:BD10)</f>
        <v>3.8363636362948306</v>
      </c>
    </row>
    <row r="8" spans="1:59" ht="16">
      <c r="I8" s="2"/>
      <c r="J8" s="2"/>
      <c r="K8" s="2"/>
      <c r="L8" s="2"/>
      <c r="M8" s="2"/>
      <c r="N8" s="2"/>
      <c r="O8" s="2"/>
      <c r="P8" s="2"/>
      <c r="Q8" s="2"/>
      <c r="R8" s="2"/>
      <c r="S8" s="24" t="s">
        <v>34</v>
      </c>
      <c r="T8" s="25">
        <v>0</v>
      </c>
      <c r="U8" s="25">
        <v>0</v>
      </c>
      <c r="V8" s="25">
        <v>0</v>
      </c>
      <c r="W8" s="25">
        <v>1</v>
      </c>
      <c r="X8" s="25">
        <v>1</v>
      </c>
      <c r="Y8" s="25">
        <f>2*$T$6</f>
        <v>1</v>
      </c>
      <c r="Z8" s="25">
        <f t="shared" ref="Z8:AN8" si="0">2*$T$6</f>
        <v>1</v>
      </c>
      <c r="AA8" s="25">
        <f t="shared" si="0"/>
        <v>1</v>
      </c>
      <c r="AB8" s="25">
        <f t="shared" si="0"/>
        <v>1</v>
      </c>
      <c r="AC8" s="25">
        <f t="shared" si="0"/>
        <v>1</v>
      </c>
      <c r="AD8" s="25">
        <f t="shared" si="0"/>
        <v>1</v>
      </c>
      <c r="AE8" s="25">
        <f t="shared" si="0"/>
        <v>1</v>
      </c>
      <c r="AF8" s="25">
        <f t="shared" si="0"/>
        <v>1</v>
      </c>
      <c r="AG8" s="25">
        <f t="shared" si="0"/>
        <v>1</v>
      </c>
      <c r="AH8" s="25">
        <f t="shared" si="0"/>
        <v>1</v>
      </c>
      <c r="AI8" s="25">
        <f t="shared" si="0"/>
        <v>1</v>
      </c>
      <c r="AJ8" s="25">
        <f t="shared" si="0"/>
        <v>1</v>
      </c>
      <c r="AK8" s="25">
        <f t="shared" si="0"/>
        <v>1</v>
      </c>
      <c r="AL8" s="25">
        <f t="shared" si="0"/>
        <v>1</v>
      </c>
      <c r="AM8" s="25">
        <f t="shared" si="0"/>
        <v>1</v>
      </c>
      <c r="AN8" s="25">
        <f t="shared" si="0"/>
        <v>1</v>
      </c>
      <c r="AO8" s="25">
        <f t="shared" ref="AO8:BD8" si="1">$T$6</f>
        <v>0.5</v>
      </c>
      <c r="AP8" s="25">
        <f t="shared" si="1"/>
        <v>0.5</v>
      </c>
      <c r="AQ8" s="25">
        <f t="shared" si="1"/>
        <v>0.5</v>
      </c>
      <c r="AR8" s="25">
        <f t="shared" si="1"/>
        <v>0.5</v>
      </c>
      <c r="AS8" s="25">
        <f t="shared" si="1"/>
        <v>0.5</v>
      </c>
      <c r="AT8" s="25">
        <f t="shared" si="1"/>
        <v>0.5</v>
      </c>
      <c r="AU8" s="25">
        <f t="shared" si="1"/>
        <v>0.5</v>
      </c>
      <c r="AV8" s="25">
        <f t="shared" si="1"/>
        <v>0.5</v>
      </c>
      <c r="AW8" s="25">
        <f t="shared" si="1"/>
        <v>0.5</v>
      </c>
      <c r="AX8" s="25">
        <f t="shared" si="1"/>
        <v>0.5</v>
      </c>
      <c r="AY8" s="25">
        <f t="shared" si="1"/>
        <v>0.5</v>
      </c>
      <c r="AZ8" s="25">
        <f t="shared" si="1"/>
        <v>0.5</v>
      </c>
      <c r="BA8" s="25">
        <f t="shared" si="1"/>
        <v>0.5</v>
      </c>
      <c r="BB8" s="25">
        <f t="shared" si="1"/>
        <v>0.5</v>
      </c>
      <c r="BC8" s="25">
        <f t="shared" si="1"/>
        <v>0.5</v>
      </c>
      <c r="BD8" s="25">
        <f t="shared" si="1"/>
        <v>0.5</v>
      </c>
    </row>
    <row r="9" spans="1:59" ht="16">
      <c r="I9" s="2"/>
      <c r="J9" s="2"/>
      <c r="K9" s="2"/>
      <c r="L9" s="2"/>
      <c r="M9" s="2"/>
      <c r="N9" s="2"/>
      <c r="O9" s="2"/>
      <c r="P9" s="2"/>
      <c r="Q9" s="2"/>
      <c r="R9" s="2"/>
      <c r="S9" s="26" t="s">
        <v>1</v>
      </c>
      <c r="T9" s="26" t="s">
        <v>5</v>
      </c>
      <c r="U9" s="26" t="s">
        <v>6</v>
      </c>
      <c r="V9" s="26" t="s">
        <v>2</v>
      </c>
      <c r="W9" s="26" t="s">
        <v>7</v>
      </c>
      <c r="X9" s="26" t="s">
        <v>8</v>
      </c>
      <c r="Y9" s="26" t="s">
        <v>82</v>
      </c>
      <c r="Z9" s="26" t="s">
        <v>83</v>
      </c>
      <c r="AA9" s="26" t="s">
        <v>84</v>
      </c>
      <c r="AB9" s="26" t="s">
        <v>85</v>
      </c>
      <c r="AC9" s="26" t="s">
        <v>86</v>
      </c>
      <c r="AD9" s="26" t="s">
        <v>87</v>
      </c>
      <c r="AE9" s="26" t="s">
        <v>88</v>
      </c>
      <c r="AF9" s="26" t="s">
        <v>89</v>
      </c>
      <c r="AG9" s="26" t="s">
        <v>90</v>
      </c>
      <c r="AH9" s="26" t="s">
        <v>91</v>
      </c>
      <c r="AI9" s="26" t="s">
        <v>92</v>
      </c>
      <c r="AJ9" s="26" t="s">
        <v>93</v>
      </c>
      <c r="AK9" s="26" t="s">
        <v>94</v>
      </c>
      <c r="AL9" s="26" t="s">
        <v>95</v>
      </c>
      <c r="AM9" s="26" t="s">
        <v>96</v>
      </c>
      <c r="AN9" s="26" t="s">
        <v>97</v>
      </c>
      <c r="AO9" s="26" t="s">
        <v>18</v>
      </c>
      <c r="AP9" s="26" t="s">
        <v>19</v>
      </c>
      <c r="AQ9" s="26" t="s">
        <v>20</v>
      </c>
      <c r="AR9" s="26" t="s">
        <v>21</v>
      </c>
      <c r="AS9" s="26" t="s">
        <v>22</v>
      </c>
      <c r="AT9" s="26" t="s">
        <v>23</v>
      </c>
      <c r="AU9" s="26" t="s">
        <v>24</v>
      </c>
      <c r="AV9" s="26" t="s">
        <v>25</v>
      </c>
      <c r="AW9" s="26" t="s">
        <v>26</v>
      </c>
      <c r="AX9" s="26" t="s">
        <v>27</v>
      </c>
      <c r="AY9" s="26" t="s">
        <v>28</v>
      </c>
      <c r="AZ9" s="26" t="s">
        <v>29</v>
      </c>
      <c r="BA9" s="26" t="s">
        <v>30</v>
      </c>
      <c r="BB9" s="26" t="s">
        <v>31</v>
      </c>
      <c r="BC9" s="26" t="s">
        <v>32</v>
      </c>
      <c r="BD9" s="26" t="s">
        <v>33</v>
      </c>
    </row>
    <row r="10" spans="1:59" ht="16">
      <c r="I10" s="22">
        <v>1000000</v>
      </c>
      <c r="J10" s="2"/>
      <c r="K10" s="2"/>
      <c r="L10" s="2"/>
      <c r="M10" s="2"/>
      <c r="N10" s="2"/>
      <c r="O10" s="2"/>
      <c r="P10" s="2"/>
      <c r="Q10" s="2"/>
      <c r="R10" s="2"/>
      <c r="S10" s="27" t="s">
        <v>107</v>
      </c>
      <c r="T10" s="27">
        <v>0.32727272724580347</v>
      </c>
      <c r="U10" s="27">
        <v>-0.50909090904902732</v>
      </c>
      <c r="V10" s="27">
        <v>-1.3272727273141005</v>
      </c>
      <c r="W10" s="27">
        <v>0.32727272724580347</v>
      </c>
      <c r="X10" s="27">
        <v>0.50909090904902732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0</v>
      </c>
      <c r="AJ10" s="27">
        <v>0</v>
      </c>
      <c r="AK10" s="27">
        <v>1</v>
      </c>
      <c r="AL10" s="27">
        <v>0</v>
      </c>
      <c r="AM10" s="27">
        <v>1</v>
      </c>
      <c r="AN10" s="27">
        <v>0</v>
      </c>
      <c r="AO10" s="27">
        <v>0</v>
      </c>
      <c r="AP10" s="27">
        <v>0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27">
        <v>0</v>
      </c>
      <c r="AY10" s="27">
        <v>0</v>
      </c>
      <c r="AZ10" s="27">
        <v>0</v>
      </c>
      <c r="BA10" s="27">
        <v>0</v>
      </c>
      <c r="BB10" s="27">
        <v>0</v>
      </c>
      <c r="BC10" s="27">
        <v>0</v>
      </c>
      <c r="BD10" s="27">
        <v>0</v>
      </c>
    </row>
    <row r="11" spans="1:59" ht="16"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59" ht="16">
      <c r="H12" s="27" t="s">
        <v>5</v>
      </c>
      <c r="I12" s="4">
        <v>0.32727272725089951</v>
      </c>
      <c r="J12" s="101"/>
      <c r="K12" s="101"/>
      <c r="L12" s="4">
        <v>0.284810126582278</v>
      </c>
      <c r="M12" s="95"/>
      <c r="N12" s="95"/>
      <c r="O12" s="4">
        <v>0.32727272724580347</v>
      </c>
      <c r="P12" s="81"/>
      <c r="Q12" s="81"/>
      <c r="R12" s="2"/>
      <c r="S12" s="28" t="s">
        <v>9</v>
      </c>
      <c r="T12" s="29">
        <v>-1</v>
      </c>
      <c r="U12" s="30">
        <v>0</v>
      </c>
      <c r="V12" s="30">
        <v>0</v>
      </c>
      <c r="W12" s="29">
        <v>1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0</v>
      </c>
      <c r="AL12" s="30">
        <v>0</v>
      </c>
      <c r="AM12" s="30">
        <v>0</v>
      </c>
      <c r="AN12" s="30">
        <v>0</v>
      </c>
      <c r="AO12" s="30">
        <v>0</v>
      </c>
      <c r="AP12" s="30">
        <v>0</v>
      </c>
      <c r="AQ12" s="30">
        <v>0</v>
      </c>
      <c r="AR12" s="30">
        <v>0</v>
      </c>
      <c r="AS12" s="30">
        <v>0</v>
      </c>
      <c r="AT12" s="30">
        <v>0</v>
      </c>
      <c r="AU12" s="30">
        <v>0</v>
      </c>
      <c r="AV12" s="30">
        <v>0</v>
      </c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0">
        <f>SUMPRODUCT($T$10:$BD$10,T12:BD12)</f>
        <v>0</v>
      </c>
      <c r="BF12" s="31" t="s">
        <v>3</v>
      </c>
      <c r="BG12" s="30">
        <v>0</v>
      </c>
    </row>
    <row r="13" spans="1:59" ht="16">
      <c r="H13" s="27" t="s">
        <v>6</v>
      </c>
      <c r="I13" s="4">
        <v>-0.50909090905452936</v>
      </c>
      <c r="J13" s="101"/>
      <c r="K13" s="101"/>
      <c r="L13" s="4">
        <v>-0.44303797468354422</v>
      </c>
      <c r="M13" s="95"/>
      <c r="N13" s="95"/>
      <c r="O13" s="4">
        <v>-0.50909090904902732</v>
      </c>
      <c r="P13" s="81"/>
      <c r="Q13" s="81"/>
      <c r="R13" s="2"/>
      <c r="S13" s="28" t="s">
        <v>10</v>
      </c>
      <c r="T13" s="29">
        <v>1</v>
      </c>
      <c r="U13" s="30">
        <v>0</v>
      </c>
      <c r="V13" s="30">
        <v>0</v>
      </c>
      <c r="W13" s="29">
        <v>1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0</v>
      </c>
      <c r="AL13" s="30">
        <v>0</v>
      </c>
      <c r="AM13" s="30">
        <v>0</v>
      </c>
      <c r="AN13" s="30">
        <v>0</v>
      </c>
      <c r="AO13" s="30">
        <v>0</v>
      </c>
      <c r="AP13" s="30">
        <v>0</v>
      </c>
      <c r="AQ13" s="30">
        <v>0</v>
      </c>
      <c r="AR13" s="30">
        <v>0</v>
      </c>
      <c r="AS13" s="30">
        <v>0</v>
      </c>
      <c r="AT13" s="30">
        <v>0</v>
      </c>
      <c r="AU13" s="30">
        <v>0</v>
      </c>
      <c r="AV13" s="30">
        <v>0</v>
      </c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0</v>
      </c>
      <c r="BE13" s="30">
        <f t="shared" ref="BE13:BE63" si="2">SUMPRODUCT($T$10:$BD$10,T13:BD13)</f>
        <v>0.65454545449160695</v>
      </c>
      <c r="BF13" s="31" t="s">
        <v>3</v>
      </c>
      <c r="BG13" s="30">
        <v>0</v>
      </c>
    </row>
    <row r="14" spans="1:59" ht="16">
      <c r="H14" s="27" t="s">
        <v>2</v>
      </c>
      <c r="I14" s="4">
        <v>-1.3272727272290719</v>
      </c>
      <c r="J14" s="101"/>
      <c r="K14" s="101"/>
      <c r="L14" s="4">
        <v>-1.2848101265822782</v>
      </c>
      <c r="M14" s="95"/>
      <c r="N14" s="95"/>
      <c r="O14" s="4">
        <v>-1.3272727273141005</v>
      </c>
      <c r="P14" s="81"/>
      <c r="Q14" s="81"/>
      <c r="R14" s="2"/>
      <c r="S14" s="28" t="s">
        <v>11</v>
      </c>
      <c r="T14" s="30">
        <v>0</v>
      </c>
      <c r="U14" s="29">
        <v>-1</v>
      </c>
      <c r="V14" s="30">
        <v>0</v>
      </c>
      <c r="W14" s="30">
        <v>0</v>
      </c>
      <c r="X14" s="29">
        <v>1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0">
        <v>0</v>
      </c>
      <c r="BC14" s="30">
        <v>0</v>
      </c>
      <c r="BD14" s="30">
        <v>0</v>
      </c>
      <c r="BE14" s="30">
        <f t="shared" si="2"/>
        <v>1.0181818180980546</v>
      </c>
      <c r="BF14" s="31" t="s">
        <v>3</v>
      </c>
      <c r="BG14" s="30">
        <v>0</v>
      </c>
    </row>
    <row r="15" spans="1:59" ht="16">
      <c r="B15"/>
      <c r="C15" s="93" t="s">
        <v>35</v>
      </c>
      <c r="D15" s="93"/>
      <c r="E15" s="93" t="s">
        <v>15</v>
      </c>
      <c r="F15" s="93"/>
      <c r="G15" s="5" t="s">
        <v>36</v>
      </c>
      <c r="I15" s="76" t="s">
        <v>108</v>
      </c>
      <c r="J15" s="76" t="s">
        <v>102</v>
      </c>
      <c r="K15" s="76" t="s">
        <v>103</v>
      </c>
      <c r="L15" s="75" t="s">
        <v>124</v>
      </c>
      <c r="M15" s="75" t="s">
        <v>102</v>
      </c>
      <c r="N15" s="75" t="s">
        <v>103</v>
      </c>
      <c r="O15" s="78" t="s">
        <v>111</v>
      </c>
      <c r="P15" s="78" t="s">
        <v>102</v>
      </c>
      <c r="Q15" s="78" t="s">
        <v>103</v>
      </c>
      <c r="R15" s="2"/>
      <c r="S15" s="32" t="s">
        <v>12</v>
      </c>
      <c r="T15" s="33">
        <v>0</v>
      </c>
      <c r="U15" s="34">
        <v>1</v>
      </c>
      <c r="V15" s="33">
        <v>0</v>
      </c>
      <c r="W15" s="33">
        <v>0</v>
      </c>
      <c r="X15" s="34">
        <v>1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0</v>
      </c>
      <c r="BC15" s="33">
        <v>0</v>
      </c>
      <c r="BD15" s="33">
        <v>0</v>
      </c>
      <c r="BE15" s="30">
        <f t="shared" si="2"/>
        <v>0</v>
      </c>
      <c r="BF15" s="35" t="s">
        <v>3</v>
      </c>
      <c r="BG15" s="30">
        <v>0</v>
      </c>
    </row>
    <row r="16" spans="1:59" ht="16">
      <c r="B16" t="s">
        <v>66</v>
      </c>
      <c r="C16" s="36" t="s">
        <v>13</v>
      </c>
      <c r="D16" s="36">
        <f>'Q1'!C5</f>
        <v>3</v>
      </c>
      <c r="E16" s="36" t="s">
        <v>37</v>
      </c>
      <c r="F16" s="36">
        <f>'Q1'!F5</f>
        <v>-20</v>
      </c>
      <c r="G16" s="36">
        <v>1</v>
      </c>
      <c r="I16" s="76">
        <f>-($D16*$I$12+$I$14)/$I$13</f>
        <v>-0.67857142866279563</v>
      </c>
      <c r="J16" s="76">
        <f>(1-(I$14+I$12*$D16))/I$13</f>
        <v>-2.6428571430888783</v>
      </c>
      <c r="K16" s="76">
        <f>(-1-(I$14+I$12*$D16))/I$13</f>
        <v>1.2857142857632868</v>
      </c>
      <c r="L16" s="75">
        <f>-($D16*$L$12+$L$14)/$L$13</f>
        <v>-0.97142857142857431</v>
      </c>
      <c r="M16" s="75">
        <f>(1-(L$14+L$12*$D16))/L$13</f>
        <v>-3.2285714285714318</v>
      </c>
      <c r="N16" s="75">
        <f>(-1-(L$14+L$12*$D16))/L$13</f>
        <v>1.2857142857142834</v>
      </c>
      <c r="O16" s="78">
        <f>-($D16*$O$12+$O$14)/$O$13</f>
        <v>-0.67857142886718014</v>
      </c>
      <c r="P16" s="78">
        <f>(1-(O$14+O$12*$D16))/O$13</f>
        <v>-2.6428571433144921</v>
      </c>
      <c r="Q16" s="78">
        <f>(-1-(O$14+O$12*$D16))/O$13</f>
        <v>1.2857142855801316</v>
      </c>
      <c r="R16" s="2"/>
      <c r="S16" s="37" t="s">
        <v>66</v>
      </c>
      <c r="T16" s="37">
        <f t="shared" ref="T16:T31" si="3">D16*G16</f>
        <v>3</v>
      </c>
      <c r="U16" s="37">
        <f t="shared" ref="U16:U31" si="4">F16*G16</f>
        <v>-20</v>
      </c>
      <c r="V16" s="37">
        <f t="shared" ref="V16:V31" si="5">G16</f>
        <v>1</v>
      </c>
      <c r="W16" s="30">
        <v>0</v>
      </c>
      <c r="X16" s="30">
        <v>0</v>
      </c>
      <c r="Y16" s="37">
        <f>T5</f>
        <v>1000000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>
        <v>0</v>
      </c>
      <c r="AO16" s="55">
        <v>1</v>
      </c>
      <c r="AP16" s="30">
        <v>0</v>
      </c>
      <c r="AQ16" s="30">
        <v>0</v>
      </c>
      <c r="AR16" s="30">
        <v>0</v>
      </c>
      <c r="AS16" s="30">
        <v>0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f>SUMPRODUCT($T$10:$BD$10,T16:BD16)</f>
        <v>9.8363636354038544</v>
      </c>
      <c r="BF16" s="31" t="s">
        <v>4</v>
      </c>
      <c r="BG16" s="30">
        <v>1</v>
      </c>
    </row>
    <row r="17" spans="2:59" ht="16">
      <c r="B17" t="s">
        <v>67</v>
      </c>
      <c r="C17" s="38" t="s">
        <v>14</v>
      </c>
      <c r="D17" s="38">
        <f>'Q1'!C6</f>
        <v>-7</v>
      </c>
      <c r="E17" s="38" t="s">
        <v>38</v>
      </c>
      <c r="F17" s="38">
        <f>'Q1'!F6</f>
        <v>15</v>
      </c>
      <c r="G17" s="38">
        <v>-1</v>
      </c>
      <c r="I17" s="76">
        <f>-($D17*$I$12+$I$14)/$I$13</f>
        <v>-7.1071428572648516</v>
      </c>
      <c r="J17" s="76">
        <f t="shared" ref="J17:J31" si="6">(1-(I$14+I$12*$D17))/I$13</f>
        <v>-9.0714285716909338</v>
      </c>
      <c r="K17" s="76">
        <f t="shared" ref="K17:K31" si="7">(-1-(I$14+I$12*$D17))/I$13</f>
        <v>-5.1428571428387695</v>
      </c>
      <c r="L17" s="75">
        <f t="shared" ref="L17:L31" si="8">-($D17*$L$12+$L$14)/$L$13</f>
        <v>-7.3999999999999924</v>
      </c>
      <c r="M17" s="75">
        <f t="shared" ref="M17:M31" si="9">(1-(L$14+L$12*$D17))/L$13</f>
        <v>-9.6571428571428495</v>
      </c>
      <c r="N17" s="75">
        <f t="shared" ref="N17:N31" si="10">(-1-(L$14+L$12*$D17))/L$13</f>
        <v>-5.1428571428571352</v>
      </c>
      <c r="O17" s="78">
        <f t="shared" ref="O17:O31" si="11">-($D17*$O$12+$O$14)/$O$13</f>
        <v>-7.1071428574386131</v>
      </c>
      <c r="P17" s="78">
        <f t="shared" ref="P17:P31" si="12">(1-(O$14+O$12*$D17))/O$13</f>
        <v>-9.0714285718859244</v>
      </c>
      <c r="Q17" s="78">
        <f t="shared" ref="Q17:Q31" si="13">(-1-(O$14+O$12*$D17))/O$13</f>
        <v>-5.1428571429913017</v>
      </c>
      <c r="R17" s="2"/>
      <c r="S17" s="39" t="s">
        <v>67</v>
      </c>
      <c r="T17" s="39">
        <f t="shared" si="3"/>
        <v>7</v>
      </c>
      <c r="U17" s="39">
        <f t="shared" si="4"/>
        <v>-15</v>
      </c>
      <c r="V17" s="39">
        <f t="shared" si="5"/>
        <v>-1</v>
      </c>
      <c r="W17" s="30">
        <v>0</v>
      </c>
      <c r="X17" s="30">
        <v>0</v>
      </c>
      <c r="Y17" s="30">
        <v>0</v>
      </c>
      <c r="Z17" s="39">
        <f>T5</f>
        <v>1000000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55">
        <v>1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f t="shared" si="2"/>
        <v>11.254545453770135</v>
      </c>
      <c r="BF17" s="31" t="s">
        <v>4</v>
      </c>
      <c r="BG17" s="30">
        <v>1</v>
      </c>
    </row>
    <row r="18" spans="2:59" ht="16">
      <c r="B18" t="s">
        <v>68</v>
      </c>
      <c r="C18" s="38" t="s">
        <v>17</v>
      </c>
      <c r="D18" s="38">
        <f>'Q1'!C7</f>
        <v>0</v>
      </c>
      <c r="E18" s="38" t="s">
        <v>39</v>
      </c>
      <c r="F18" s="38">
        <f>'Q1'!F7</f>
        <v>19</v>
      </c>
      <c r="G18" s="38">
        <v>-1</v>
      </c>
      <c r="I18" s="76">
        <f>-($D18*$I$12+$I$14)/$I$13</f>
        <v>-2.6071428572434123</v>
      </c>
      <c r="J18" s="76">
        <f t="shared" si="6"/>
        <v>-4.5714285716694949</v>
      </c>
      <c r="K18" s="76">
        <f t="shared" si="7"/>
        <v>-0.64285714281732986</v>
      </c>
      <c r="L18" s="75">
        <f t="shared" si="8"/>
        <v>-2.9</v>
      </c>
      <c r="M18" s="75">
        <f t="shared" si="9"/>
        <v>-5.1571428571428575</v>
      </c>
      <c r="N18" s="75">
        <f t="shared" si="10"/>
        <v>-0.64285714285714235</v>
      </c>
      <c r="O18" s="78">
        <f t="shared" si="11"/>
        <v>-2.60714285743861</v>
      </c>
      <c r="P18" s="78">
        <f t="shared" si="12"/>
        <v>-4.5714285718859209</v>
      </c>
      <c r="Q18" s="78">
        <f t="shared" si="13"/>
        <v>-0.64285714299129815</v>
      </c>
      <c r="R18" s="2"/>
      <c r="S18" s="39" t="s">
        <v>68</v>
      </c>
      <c r="T18" s="39">
        <f t="shared" si="3"/>
        <v>0</v>
      </c>
      <c r="U18" s="39">
        <f t="shared" si="4"/>
        <v>-19</v>
      </c>
      <c r="V18" s="39">
        <f t="shared" si="5"/>
        <v>-1</v>
      </c>
      <c r="W18" s="30">
        <v>0</v>
      </c>
      <c r="X18" s="30">
        <v>0</v>
      </c>
      <c r="Y18" s="30">
        <v>0</v>
      </c>
      <c r="Z18" s="30">
        <v>0</v>
      </c>
      <c r="AA18" s="39">
        <f>T5</f>
        <v>1000000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55">
        <v>1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f t="shared" si="2"/>
        <v>10.99999999924562</v>
      </c>
      <c r="BF18" s="31" t="s">
        <v>4</v>
      </c>
      <c r="BG18" s="30">
        <v>1</v>
      </c>
    </row>
    <row r="19" spans="2:59" ht="16">
      <c r="B19" t="s">
        <v>69</v>
      </c>
      <c r="C19" s="36" t="s">
        <v>53</v>
      </c>
      <c r="D19" s="36">
        <f>'Q1'!C8</f>
        <v>4</v>
      </c>
      <c r="E19" s="36" t="s">
        <v>40</v>
      </c>
      <c r="F19" s="36">
        <f>'Q1'!F8</f>
        <v>-2</v>
      </c>
      <c r="G19" s="36">
        <v>1</v>
      </c>
      <c r="I19" s="76">
        <f t="shared" ref="I19:I23" si="14">-($D19*$I$12+$I$14)/$I$13</f>
        <v>-3.5714285802590014E-2</v>
      </c>
      <c r="J19" s="76">
        <f t="shared" si="6"/>
        <v>-2.0000000002286726</v>
      </c>
      <c r="K19" s="76">
        <f t="shared" si="7"/>
        <v>1.9285714286234925</v>
      </c>
      <c r="L19" s="75">
        <f t="shared" si="8"/>
        <v>-0.3285714285714324</v>
      </c>
      <c r="M19" s="75">
        <f t="shared" si="9"/>
        <v>-2.5857142857142899</v>
      </c>
      <c r="N19" s="75">
        <f t="shared" si="10"/>
        <v>1.9285714285714253</v>
      </c>
      <c r="O19" s="78">
        <f t="shared" si="11"/>
        <v>-3.5714286010036837E-2</v>
      </c>
      <c r="P19" s="78">
        <f t="shared" si="12"/>
        <v>-2.0000000004573484</v>
      </c>
      <c r="Q19" s="78">
        <f t="shared" si="13"/>
        <v>1.9285714284372748</v>
      </c>
      <c r="R19" s="2"/>
      <c r="S19" s="37" t="s">
        <v>69</v>
      </c>
      <c r="T19" s="37">
        <f t="shared" si="3"/>
        <v>4</v>
      </c>
      <c r="U19" s="37">
        <f t="shared" si="4"/>
        <v>-2</v>
      </c>
      <c r="V19" s="37">
        <f t="shared" si="5"/>
        <v>1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7">
        <f>T5</f>
        <v>1000000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55">
        <v>1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f t="shared" si="2"/>
        <v>0.99999999976716825</v>
      </c>
      <c r="BF19" s="31" t="s">
        <v>4</v>
      </c>
      <c r="BG19" s="30">
        <v>1</v>
      </c>
    </row>
    <row r="20" spans="2:59" ht="16">
      <c r="B20" t="s">
        <v>70</v>
      </c>
      <c r="C20" s="38" t="s">
        <v>54</v>
      </c>
      <c r="D20" s="38">
        <f>'Q1'!C9</f>
        <v>3</v>
      </c>
      <c r="E20" s="38" t="s">
        <v>41</v>
      </c>
      <c r="F20" s="38">
        <f>'Q1'!F9</f>
        <v>12</v>
      </c>
      <c r="G20" s="38">
        <v>-1</v>
      </c>
      <c r="I20" s="76">
        <f t="shared" si="14"/>
        <v>-0.67857142866279563</v>
      </c>
      <c r="J20" s="76">
        <f t="shared" si="6"/>
        <v>-2.6428571430888783</v>
      </c>
      <c r="K20" s="76">
        <f t="shared" si="7"/>
        <v>1.2857142857632868</v>
      </c>
      <c r="L20" s="75">
        <f t="shared" si="8"/>
        <v>-0.97142857142857431</v>
      </c>
      <c r="M20" s="75">
        <f t="shared" si="9"/>
        <v>-3.2285714285714318</v>
      </c>
      <c r="N20" s="75">
        <f t="shared" si="10"/>
        <v>1.2857142857142834</v>
      </c>
      <c r="O20" s="78">
        <f t="shared" si="11"/>
        <v>-0.67857142886718014</v>
      </c>
      <c r="P20" s="78">
        <f t="shared" si="12"/>
        <v>-2.6428571433144921</v>
      </c>
      <c r="Q20" s="78">
        <f t="shared" si="13"/>
        <v>1.2857142855801316</v>
      </c>
      <c r="R20" s="2"/>
      <c r="S20" s="39" t="s">
        <v>70</v>
      </c>
      <c r="T20" s="39">
        <f t="shared" si="3"/>
        <v>-3</v>
      </c>
      <c r="U20" s="39">
        <f t="shared" si="4"/>
        <v>-12</v>
      </c>
      <c r="V20" s="39">
        <f t="shared" si="5"/>
        <v>-1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9">
        <f>T5</f>
        <v>1000000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55">
        <v>1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0</v>
      </c>
      <c r="BD20" s="30">
        <v>0</v>
      </c>
      <c r="BE20" s="30">
        <f t="shared" si="2"/>
        <v>6.454545454165018</v>
      </c>
      <c r="BF20" s="31" t="s">
        <v>4</v>
      </c>
      <c r="BG20" s="30">
        <v>1</v>
      </c>
    </row>
    <row r="21" spans="2:59" ht="16">
      <c r="B21" t="s">
        <v>71</v>
      </c>
      <c r="C21" s="38" t="s">
        <v>55</v>
      </c>
      <c r="D21" s="38">
        <f>'Q1'!C10</f>
        <v>4.8</v>
      </c>
      <c r="E21" s="38" t="s">
        <v>42</v>
      </c>
      <c r="F21" s="38">
        <f>'Q1'!F10</f>
        <v>3</v>
      </c>
      <c r="G21" s="38">
        <v>-1</v>
      </c>
      <c r="I21" s="76">
        <f t="shared" si="14"/>
        <v>0.47857142848557421</v>
      </c>
      <c r="J21" s="76">
        <f t="shared" si="6"/>
        <v>-1.4857142859405084</v>
      </c>
      <c r="K21" s="76">
        <f t="shared" si="7"/>
        <v>2.4428571429116568</v>
      </c>
      <c r="L21" s="75">
        <f t="shared" si="8"/>
        <v>0.18571428571428122</v>
      </c>
      <c r="M21" s="75">
        <f t="shared" si="9"/>
        <v>-2.0714285714285765</v>
      </c>
      <c r="N21" s="75">
        <f t="shared" si="10"/>
        <v>2.4428571428571386</v>
      </c>
      <c r="O21" s="78">
        <f t="shared" si="11"/>
        <v>0.47857142827567767</v>
      </c>
      <c r="P21" s="78">
        <f t="shared" si="12"/>
        <v>-1.4857142861716339</v>
      </c>
      <c r="Q21" s="78">
        <f t="shared" si="13"/>
        <v>2.4428571427229895</v>
      </c>
      <c r="R21" s="2"/>
      <c r="S21" s="39" t="s">
        <v>71</v>
      </c>
      <c r="T21" s="39">
        <f t="shared" si="3"/>
        <v>-4.8</v>
      </c>
      <c r="U21" s="39">
        <f t="shared" si="4"/>
        <v>-3</v>
      </c>
      <c r="V21" s="39">
        <f t="shared" si="5"/>
        <v>-1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9">
        <f>T5</f>
        <v>1000000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55">
        <v>1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f t="shared" si="2"/>
        <v>1.2836363636813259</v>
      </c>
      <c r="BF21" s="31" t="s">
        <v>4</v>
      </c>
      <c r="BG21" s="30">
        <v>1</v>
      </c>
    </row>
    <row r="22" spans="2:59" ht="16">
      <c r="B22" t="s">
        <v>72</v>
      </c>
      <c r="C22" s="38" t="s">
        <v>56</v>
      </c>
      <c r="D22" s="38">
        <f>'Q1'!C11</f>
        <v>1</v>
      </c>
      <c r="E22" s="38" t="s">
        <v>43</v>
      </c>
      <c r="F22" s="38">
        <f>'Q1'!F11</f>
        <v>0</v>
      </c>
      <c r="G22" s="38">
        <v>-1</v>
      </c>
      <c r="I22" s="76">
        <f t="shared" si="14"/>
        <v>-1.9642857143832066</v>
      </c>
      <c r="J22" s="76">
        <f t="shared" si="6"/>
        <v>-3.9285714288092892</v>
      </c>
      <c r="K22" s="76">
        <f t="shared" si="7"/>
        <v>4.287574264188514E-11</v>
      </c>
      <c r="L22" s="75">
        <f t="shared" si="8"/>
        <v>-2.257142857142858</v>
      </c>
      <c r="M22" s="75">
        <f t="shared" si="9"/>
        <v>-4.5142857142857151</v>
      </c>
      <c r="N22" s="75">
        <f t="shared" si="10"/>
        <v>-5.0118639397364219E-16</v>
      </c>
      <c r="O22" s="78">
        <f t="shared" si="11"/>
        <v>-1.9642857145814663</v>
      </c>
      <c r="P22" s="78">
        <f t="shared" si="12"/>
        <v>-3.9285714290287781</v>
      </c>
      <c r="Q22" s="78">
        <f t="shared" si="13"/>
        <v>-1.3415467150970816E-10</v>
      </c>
      <c r="R22" s="2"/>
      <c r="S22" s="39" t="s">
        <v>72</v>
      </c>
      <c r="T22" s="39">
        <f t="shared" si="3"/>
        <v>-1</v>
      </c>
      <c r="U22" s="39">
        <f t="shared" si="4"/>
        <v>0</v>
      </c>
      <c r="V22" s="39">
        <f t="shared" si="5"/>
        <v>-1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9">
        <f>T5</f>
        <v>1000000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0">
        <v>0</v>
      </c>
      <c r="AP22" s="30">
        <v>0</v>
      </c>
      <c r="AQ22" s="30">
        <v>0</v>
      </c>
      <c r="AR22" s="30">
        <v>0</v>
      </c>
      <c r="AS22" s="30">
        <v>0</v>
      </c>
      <c r="AT22" s="30">
        <v>0</v>
      </c>
      <c r="AU22" s="55">
        <v>1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0</v>
      </c>
      <c r="BE22" s="30">
        <f t="shared" si="2"/>
        <v>1.0000000000682969</v>
      </c>
      <c r="BF22" s="31" t="s">
        <v>4</v>
      </c>
      <c r="BG22" s="30">
        <v>1</v>
      </c>
    </row>
    <row r="23" spans="2:59" ht="16">
      <c r="B23" t="s">
        <v>73</v>
      </c>
      <c r="C23" s="38" t="s">
        <v>57</v>
      </c>
      <c r="D23" s="38">
        <f>'Q1'!C12</f>
        <v>5</v>
      </c>
      <c r="E23" s="38" t="s">
        <v>44</v>
      </c>
      <c r="F23" s="38">
        <f>'Q1'!F12</f>
        <v>-20</v>
      </c>
      <c r="G23" s="38">
        <v>-1</v>
      </c>
      <c r="I23" s="76">
        <f t="shared" si="14"/>
        <v>0.60714285705761561</v>
      </c>
      <c r="J23" s="76">
        <f t="shared" si="6"/>
        <v>-1.357142857368467</v>
      </c>
      <c r="K23" s="76">
        <f t="shared" si="7"/>
        <v>2.5714285714836982</v>
      </c>
      <c r="L23" s="75">
        <f t="shared" si="8"/>
        <v>0.31428571428570951</v>
      </c>
      <c r="M23" s="75">
        <f t="shared" si="9"/>
        <v>-1.9428571428571479</v>
      </c>
      <c r="N23" s="75">
        <f t="shared" si="10"/>
        <v>2.5714285714285672</v>
      </c>
      <c r="O23" s="78">
        <f t="shared" si="11"/>
        <v>0.60714285684710623</v>
      </c>
      <c r="P23" s="78">
        <f t="shared" si="12"/>
        <v>-1.3571428576002056</v>
      </c>
      <c r="Q23" s="78">
        <f t="shared" si="13"/>
        <v>2.571428571294418</v>
      </c>
      <c r="R23" s="2"/>
      <c r="S23" s="39" t="s">
        <v>73</v>
      </c>
      <c r="T23" s="39">
        <f t="shared" si="3"/>
        <v>-5</v>
      </c>
      <c r="U23" s="39">
        <f t="shared" si="4"/>
        <v>20</v>
      </c>
      <c r="V23" s="39">
        <f t="shared" si="5"/>
        <v>-1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9">
        <f>T5</f>
        <v>1000000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0</v>
      </c>
      <c r="AM23" s="30">
        <v>0</v>
      </c>
      <c r="AN23" s="30">
        <v>0</v>
      </c>
      <c r="AO23" s="30">
        <v>0</v>
      </c>
      <c r="AP23" s="30">
        <v>0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55">
        <v>1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0">
        <f t="shared" si="2"/>
        <v>999989.50909091008</v>
      </c>
      <c r="BF23" s="31" t="s">
        <v>4</v>
      </c>
      <c r="BG23" s="30">
        <v>1</v>
      </c>
    </row>
    <row r="24" spans="2:59" ht="16">
      <c r="B24" t="s">
        <v>74</v>
      </c>
      <c r="C24" s="36" t="s">
        <v>58</v>
      </c>
      <c r="D24" s="36">
        <f>'Q1'!C13</f>
        <v>15</v>
      </c>
      <c r="E24" s="36" t="s">
        <v>45</v>
      </c>
      <c r="F24" s="36">
        <f>'Q1'!F13</f>
        <v>2</v>
      </c>
      <c r="G24" s="36">
        <v>1</v>
      </c>
      <c r="I24" s="76">
        <f>-($D24*$I$12+$I$14)/$I$13</f>
        <v>7.0357142856596715</v>
      </c>
      <c r="J24" s="76">
        <f t="shared" si="6"/>
        <v>5.0714285712335894</v>
      </c>
      <c r="K24" s="76">
        <f t="shared" si="7"/>
        <v>9.0000000000857554</v>
      </c>
      <c r="L24" s="75">
        <f t="shared" si="8"/>
        <v>6.7428571428571278</v>
      </c>
      <c r="M24" s="75">
        <f t="shared" si="9"/>
        <v>4.4857142857142707</v>
      </c>
      <c r="N24" s="75">
        <f t="shared" si="10"/>
        <v>8.9999999999999858</v>
      </c>
      <c r="O24" s="78">
        <f t="shared" si="11"/>
        <v>7.035714285418539</v>
      </c>
      <c r="P24" s="78">
        <f t="shared" si="12"/>
        <v>5.0714285709712268</v>
      </c>
      <c r="Q24" s="78">
        <f t="shared" si="13"/>
        <v>8.9999999998658495</v>
      </c>
      <c r="R24" s="2"/>
      <c r="S24" s="37" t="s">
        <v>74</v>
      </c>
      <c r="T24" s="37">
        <f t="shared" si="3"/>
        <v>15</v>
      </c>
      <c r="U24" s="37">
        <f t="shared" si="4"/>
        <v>2</v>
      </c>
      <c r="V24" s="37">
        <f t="shared" si="5"/>
        <v>1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7">
        <f>T5</f>
        <v>1000000</v>
      </c>
      <c r="AH24" s="30">
        <v>0</v>
      </c>
      <c r="AI24" s="30">
        <v>0</v>
      </c>
      <c r="AJ24" s="30">
        <v>0</v>
      </c>
      <c r="AK24" s="30">
        <v>0</v>
      </c>
      <c r="AL24" s="30">
        <v>0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55">
        <v>1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0">
        <f t="shared" si="2"/>
        <v>2.5636363632748971</v>
      </c>
      <c r="BF24" s="31" t="s">
        <v>4</v>
      </c>
      <c r="BG24" s="30">
        <v>1</v>
      </c>
    </row>
    <row r="25" spans="2:59" ht="16">
      <c r="B25" t="s">
        <v>75</v>
      </c>
      <c r="C25" s="38" t="s">
        <v>59</v>
      </c>
      <c r="D25" s="38">
        <f>'Q1'!C14</f>
        <v>6</v>
      </c>
      <c r="E25" s="38" t="s">
        <v>46</v>
      </c>
      <c r="F25" s="38">
        <f>'Q1'!F14</f>
        <v>7</v>
      </c>
      <c r="G25" s="38">
        <v>-1</v>
      </c>
      <c r="I25" s="76">
        <f>-($D25*$I$12+$I$14)/$I$13</f>
        <v>1.2499999999178211</v>
      </c>
      <c r="J25" s="76">
        <f t="shared" si="6"/>
        <v>-0.71428571450826139</v>
      </c>
      <c r="K25" s="76">
        <f t="shared" si="7"/>
        <v>3.2142857143439039</v>
      </c>
      <c r="L25" s="75">
        <f t="shared" si="8"/>
        <v>0.95714285714285141</v>
      </c>
      <c r="M25" s="75">
        <f t="shared" si="9"/>
        <v>-1.3000000000000063</v>
      </c>
      <c r="N25" s="75">
        <f t="shared" si="10"/>
        <v>3.2142857142857091</v>
      </c>
      <c r="O25" s="78">
        <f t="shared" si="11"/>
        <v>1.2499999997042497</v>
      </c>
      <c r="P25" s="78">
        <f t="shared" si="12"/>
        <v>-0.71428571474306202</v>
      </c>
      <c r="Q25" s="78">
        <f t="shared" si="13"/>
        <v>3.2142857141515613</v>
      </c>
      <c r="R25" s="2"/>
      <c r="S25" s="39" t="s">
        <v>75</v>
      </c>
      <c r="T25" s="39">
        <f t="shared" si="3"/>
        <v>-6</v>
      </c>
      <c r="U25" s="39">
        <f t="shared" si="4"/>
        <v>-7</v>
      </c>
      <c r="V25" s="39">
        <f t="shared" si="5"/>
        <v>-1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9">
        <f>T5</f>
        <v>1000000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0</v>
      </c>
      <c r="AW25" s="30">
        <v>0</v>
      </c>
      <c r="AX25" s="55">
        <v>1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0">
        <f t="shared" si="2"/>
        <v>2.927272727182471</v>
      </c>
      <c r="BF25" s="31" t="s">
        <v>4</v>
      </c>
      <c r="BG25" s="30">
        <v>1</v>
      </c>
    </row>
    <row r="26" spans="2:59" ht="16">
      <c r="B26" t="s">
        <v>76</v>
      </c>
      <c r="C26" s="36" t="s">
        <v>60</v>
      </c>
      <c r="D26" s="36">
        <f>'Q1'!C15</f>
        <v>8</v>
      </c>
      <c r="E26" s="36" t="s">
        <v>47</v>
      </c>
      <c r="F26" s="36">
        <f>'Q1'!F15</f>
        <v>-100</v>
      </c>
      <c r="G26" s="36">
        <v>1</v>
      </c>
      <c r="I26" s="76">
        <f>-($D26*$I$12+$I$14)/$I$13</f>
        <v>2.5357142856382322</v>
      </c>
      <c r="J26" s="76">
        <f t="shared" si="6"/>
        <v>0.57142857121214985</v>
      </c>
      <c r="K26" s="76">
        <f t="shared" si="7"/>
        <v>4.5000000000643148</v>
      </c>
      <c r="L26" s="75">
        <f t="shared" si="8"/>
        <v>2.2428571428571353</v>
      </c>
      <c r="M26" s="75">
        <f t="shared" si="9"/>
        <v>-1.4285714285722383E-2</v>
      </c>
      <c r="N26" s="75">
        <f t="shared" si="10"/>
        <v>4.4999999999999929</v>
      </c>
      <c r="O26" s="78">
        <f t="shared" si="11"/>
        <v>2.5357142854185359</v>
      </c>
      <c r="P26" s="78">
        <f t="shared" si="12"/>
        <v>0.57142857097122446</v>
      </c>
      <c r="Q26" s="78">
        <f t="shared" si="13"/>
        <v>4.4999999998658486</v>
      </c>
      <c r="R26" s="2"/>
      <c r="S26" s="37" t="s">
        <v>76</v>
      </c>
      <c r="T26" s="37">
        <f t="shared" si="3"/>
        <v>8</v>
      </c>
      <c r="U26" s="37">
        <f t="shared" si="4"/>
        <v>-100</v>
      </c>
      <c r="V26" s="37">
        <f t="shared" si="5"/>
        <v>1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7">
        <f>T5</f>
        <v>1000000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55">
        <v>1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f t="shared" si="2"/>
        <v>52.199999995555061</v>
      </c>
      <c r="BF26" s="31" t="s">
        <v>4</v>
      </c>
      <c r="BG26" s="30">
        <v>1</v>
      </c>
    </row>
    <row r="27" spans="2:59" ht="16">
      <c r="B27" t="s">
        <v>77</v>
      </c>
      <c r="C27" s="36" t="s">
        <v>61</v>
      </c>
      <c r="D27" s="36">
        <f>'Q1'!C16</f>
        <v>6</v>
      </c>
      <c r="E27" s="36" t="s">
        <v>48</v>
      </c>
      <c r="F27" s="36">
        <f>'Q1'!F16</f>
        <v>-15</v>
      </c>
      <c r="G27" s="36">
        <v>1</v>
      </c>
      <c r="I27" s="76">
        <f t="shared" ref="I27:I31" si="15">-($D27*$I$12+$I$14)/$I$13</f>
        <v>1.2499999999178211</v>
      </c>
      <c r="J27" s="76">
        <f t="shared" si="6"/>
        <v>-0.71428571450826139</v>
      </c>
      <c r="K27" s="76">
        <f t="shared" si="7"/>
        <v>3.2142857143439039</v>
      </c>
      <c r="L27" s="75">
        <f t="shared" si="8"/>
        <v>0.95714285714285141</v>
      </c>
      <c r="M27" s="75">
        <f t="shared" si="9"/>
        <v>-1.3000000000000063</v>
      </c>
      <c r="N27" s="75">
        <f t="shared" si="10"/>
        <v>3.2142857142857091</v>
      </c>
      <c r="O27" s="78">
        <f t="shared" si="11"/>
        <v>1.2499999997042497</v>
      </c>
      <c r="P27" s="78">
        <f t="shared" si="12"/>
        <v>-0.71428571474306202</v>
      </c>
      <c r="Q27" s="78">
        <f t="shared" si="13"/>
        <v>3.2142857141515613</v>
      </c>
      <c r="R27" s="2"/>
      <c r="S27" s="37" t="s">
        <v>77</v>
      </c>
      <c r="T27" s="37">
        <f t="shared" si="3"/>
        <v>6</v>
      </c>
      <c r="U27" s="37">
        <f t="shared" si="4"/>
        <v>-15</v>
      </c>
      <c r="V27" s="37">
        <f t="shared" si="5"/>
        <v>1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7">
        <f>T5</f>
        <v>1000000</v>
      </c>
      <c r="AK27" s="30">
        <v>0</v>
      </c>
      <c r="AL27" s="30">
        <v>0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  <c r="AZ27" s="55">
        <v>1</v>
      </c>
      <c r="BA27" s="30">
        <v>0</v>
      </c>
      <c r="BB27" s="30">
        <v>0</v>
      </c>
      <c r="BC27" s="30">
        <v>0</v>
      </c>
      <c r="BD27" s="30">
        <v>0</v>
      </c>
      <c r="BE27" s="30">
        <f t="shared" si="2"/>
        <v>8.2727272718961284</v>
      </c>
      <c r="BF27" s="31" t="s">
        <v>4</v>
      </c>
      <c r="BG27" s="30">
        <v>1</v>
      </c>
    </row>
    <row r="28" spans="2:59" ht="16">
      <c r="B28" t="s">
        <v>78</v>
      </c>
      <c r="C28" s="36" t="s">
        <v>62</v>
      </c>
      <c r="D28" s="36">
        <f>'Q1'!C17</f>
        <v>5.2</v>
      </c>
      <c r="E28" s="36" t="s">
        <v>49</v>
      </c>
      <c r="F28" s="36">
        <f>'Q1'!F17</f>
        <v>15</v>
      </c>
      <c r="G28" s="36">
        <v>1</v>
      </c>
      <c r="I28" s="76">
        <f t="shared" si="15"/>
        <v>0.73571428562965691</v>
      </c>
      <c r="J28" s="76">
        <f t="shared" si="6"/>
        <v>-1.2285714287964256</v>
      </c>
      <c r="K28" s="76">
        <f t="shared" si="7"/>
        <v>2.7000000000557396</v>
      </c>
      <c r="L28" s="75">
        <f t="shared" si="8"/>
        <v>0.44285714285713779</v>
      </c>
      <c r="M28" s="75">
        <f t="shared" si="9"/>
        <v>-1.8142857142857198</v>
      </c>
      <c r="N28" s="75">
        <f t="shared" si="10"/>
        <v>2.6999999999999953</v>
      </c>
      <c r="O28" s="78">
        <f t="shared" si="11"/>
        <v>0.73571428541853512</v>
      </c>
      <c r="P28" s="78">
        <f t="shared" si="12"/>
        <v>-1.2285714290287766</v>
      </c>
      <c r="Q28" s="78">
        <f t="shared" si="13"/>
        <v>2.699999999865847</v>
      </c>
      <c r="R28" s="2"/>
      <c r="S28" s="37" t="s">
        <v>78</v>
      </c>
      <c r="T28" s="37">
        <f t="shared" si="3"/>
        <v>5.2</v>
      </c>
      <c r="U28" s="37">
        <f t="shared" si="4"/>
        <v>15</v>
      </c>
      <c r="V28" s="37">
        <f t="shared" si="5"/>
        <v>1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37">
        <f>T5</f>
        <v>1000000</v>
      </c>
      <c r="AL28" s="30">
        <v>0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55">
        <v>1</v>
      </c>
      <c r="BB28" s="30">
        <v>0</v>
      </c>
      <c r="BC28" s="30">
        <v>0</v>
      </c>
      <c r="BD28" s="30">
        <v>0</v>
      </c>
      <c r="BE28" s="30">
        <f t="shared" si="2"/>
        <v>999992.73818181863</v>
      </c>
      <c r="BF28" s="31" t="s">
        <v>4</v>
      </c>
      <c r="BG28" s="30">
        <v>1</v>
      </c>
    </row>
    <row r="29" spans="2:59" ht="16">
      <c r="B29" t="s">
        <v>79</v>
      </c>
      <c r="C29" s="36" t="s">
        <v>63</v>
      </c>
      <c r="D29" s="36">
        <f>'Q1'!C18</f>
        <v>9</v>
      </c>
      <c r="E29" s="36" t="s">
        <v>50</v>
      </c>
      <c r="F29" s="36">
        <f>'Q1'!F18</f>
        <v>0</v>
      </c>
      <c r="G29" s="36">
        <v>1</v>
      </c>
      <c r="I29" s="76">
        <f t="shared" si="15"/>
        <v>3.1785714284984374</v>
      </c>
      <c r="J29" s="76">
        <f t="shared" si="6"/>
        <v>1.2142857140723549</v>
      </c>
      <c r="K29" s="76">
        <f t="shared" si="7"/>
        <v>5.1428571429245196</v>
      </c>
      <c r="L29" s="75">
        <f t="shared" si="8"/>
        <v>2.8857142857142777</v>
      </c>
      <c r="M29" s="75">
        <f t="shared" si="9"/>
        <v>0.62857142857142001</v>
      </c>
      <c r="N29" s="75">
        <f t="shared" si="10"/>
        <v>5.1428571428571352</v>
      </c>
      <c r="O29" s="78">
        <f t="shared" si="11"/>
        <v>3.1785714282756792</v>
      </c>
      <c r="P29" s="78">
        <f t="shared" si="12"/>
        <v>1.2142857138283676</v>
      </c>
      <c r="Q29" s="78">
        <f t="shared" si="13"/>
        <v>5.1428571427229901</v>
      </c>
      <c r="R29" s="2"/>
      <c r="S29" s="37" t="s">
        <v>79</v>
      </c>
      <c r="T29" s="37">
        <f t="shared" si="3"/>
        <v>9</v>
      </c>
      <c r="U29" s="37">
        <f t="shared" si="4"/>
        <v>0</v>
      </c>
      <c r="V29" s="37">
        <f t="shared" si="5"/>
        <v>1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7">
        <f>T5</f>
        <v>1000000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0</v>
      </c>
      <c r="AZ29" s="30">
        <v>0</v>
      </c>
      <c r="BA29" s="30">
        <v>0</v>
      </c>
      <c r="BB29" s="55">
        <v>1</v>
      </c>
      <c r="BC29" s="30">
        <v>0</v>
      </c>
      <c r="BD29" s="30">
        <v>0</v>
      </c>
      <c r="BE29" s="30">
        <f t="shared" si="2"/>
        <v>1.6181818178981306</v>
      </c>
      <c r="BF29" s="31" t="s">
        <v>4</v>
      </c>
      <c r="BG29" s="30">
        <v>1</v>
      </c>
    </row>
    <row r="30" spans="2:59" ht="16">
      <c r="B30" t="s">
        <v>80</v>
      </c>
      <c r="C30" s="36" t="s">
        <v>64</v>
      </c>
      <c r="D30" s="36">
        <f>'Q1'!C19</f>
        <v>9</v>
      </c>
      <c r="E30" s="36" t="s">
        <v>51</v>
      </c>
      <c r="F30" s="36">
        <f>'Q1'!F19</f>
        <v>6</v>
      </c>
      <c r="G30" s="36">
        <v>1</v>
      </c>
      <c r="I30" s="76">
        <f t="shared" si="15"/>
        <v>3.1785714284984374</v>
      </c>
      <c r="J30" s="76">
        <f t="shared" si="6"/>
        <v>1.2142857140723549</v>
      </c>
      <c r="K30" s="76">
        <f t="shared" si="7"/>
        <v>5.1428571429245196</v>
      </c>
      <c r="L30" s="75">
        <f t="shared" si="8"/>
        <v>2.8857142857142777</v>
      </c>
      <c r="M30" s="75">
        <f t="shared" si="9"/>
        <v>0.62857142857142001</v>
      </c>
      <c r="N30" s="75">
        <f t="shared" si="10"/>
        <v>5.1428571428571352</v>
      </c>
      <c r="O30" s="78">
        <f t="shared" si="11"/>
        <v>3.1785714282756792</v>
      </c>
      <c r="P30" s="78">
        <f t="shared" si="12"/>
        <v>1.2142857138283676</v>
      </c>
      <c r="Q30" s="78">
        <f t="shared" si="13"/>
        <v>5.1428571427229901</v>
      </c>
      <c r="R30" s="2"/>
      <c r="S30" s="37" t="s">
        <v>80</v>
      </c>
      <c r="T30" s="37">
        <f t="shared" si="3"/>
        <v>9</v>
      </c>
      <c r="U30" s="37">
        <f t="shared" si="4"/>
        <v>6</v>
      </c>
      <c r="V30" s="37">
        <f t="shared" si="5"/>
        <v>1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30">
        <v>0</v>
      </c>
      <c r="AL30" s="30">
        <v>0</v>
      </c>
      <c r="AM30" s="37">
        <f>T5</f>
        <v>1000000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0</v>
      </c>
      <c r="AT30" s="30">
        <v>0</v>
      </c>
      <c r="AU30" s="30">
        <v>0</v>
      </c>
      <c r="AV30" s="30">
        <v>0</v>
      </c>
      <c r="AW30" s="30">
        <v>0</v>
      </c>
      <c r="AX30" s="30">
        <v>0</v>
      </c>
      <c r="AY30" s="30">
        <v>0</v>
      </c>
      <c r="AZ30" s="30">
        <v>0</v>
      </c>
      <c r="BA30" s="30">
        <v>0</v>
      </c>
      <c r="BB30" s="30">
        <v>0</v>
      </c>
      <c r="BC30" s="55">
        <v>1</v>
      </c>
      <c r="BD30" s="30">
        <v>0</v>
      </c>
      <c r="BE30" s="30">
        <f t="shared" si="2"/>
        <v>999998.5636363636</v>
      </c>
      <c r="BF30" s="31" t="s">
        <v>4</v>
      </c>
      <c r="BG30" s="30">
        <v>1</v>
      </c>
    </row>
    <row r="31" spans="2:59" ht="16">
      <c r="B31" t="s">
        <v>81</v>
      </c>
      <c r="C31" s="38" t="s">
        <v>65</v>
      </c>
      <c r="D31" s="38">
        <f>'Q1'!C20</f>
        <v>29</v>
      </c>
      <c r="E31" s="38" t="s">
        <v>52</v>
      </c>
      <c r="F31" s="38">
        <f>'Q1'!F20</f>
        <v>18</v>
      </c>
      <c r="G31" s="38">
        <v>-1</v>
      </c>
      <c r="I31" s="76">
        <f t="shared" si="15"/>
        <v>16.035714285702547</v>
      </c>
      <c r="J31" s="76">
        <f t="shared" si="6"/>
        <v>14.071428571276465</v>
      </c>
      <c r="K31" s="76">
        <f t="shared" si="7"/>
        <v>18.00000000012863</v>
      </c>
      <c r="L31" s="75">
        <f t="shared" si="8"/>
        <v>15.742857142857115</v>
      </c>
      <c r="M31" s="75">
        <f t="shared" si="9"/>
        <v>13.485714285714257</v>
      </c>
      <c r="N31" s="75">
        <f t="shared" si="10"/>
        <v>17.999999999999972</v>
      </c>
      <c r="O31" s="78">
        <f t="shared" si="11"/>
        <v>16.035714285418546</v>
      </c>
      <c r="P31" s="78">
        <f t="shared" si="12"/>
        <v>14.071428570971232</v>
      </c>
      <c r="Q31" s="78">
        <f t="shared" si="13"/>
        <v>17.999999999865857</v>
      </c>
      <c r="R31" s="2"/>
      <c r="S31" s="39" t="s">
        <v>81</v>
      </c>
      <c r="T31" s="39">
        <f t="shared" si="3"/>
        <v>-29</v>
      </c>
      <c r="U31" s="39">
        <f t="shared" si="4"/>
        <v>-18</v>
      </c>
      <c r="V31" s="39">
        <f t="shared" si="5"/>
        <v>-1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0</v>
      </c>
      <c r="AM31" s="30">
        <v>0</v>
      </c>
      <c r="AN31" s="39">
        <f>T5</f>
        <v>1000000</v>
      </c>
      <c r="AO31" s="30">
        <v>0</v>
      </c>
      <c r="AP31" s="30">
        <v>0</v>
      </c>
      <c r="AQ31" s="30">
        <v>0</v>
      </c>
      <c r="AR31" s="30">
        <v>0</v>
      </c>
      <c r="AS31" s="30">
        <v>0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0</v>
      </c>
      <c r="BD31" s="55">
        <v>1</v>
      </c>
      <c r="BE31" s="30">
        <f t="shared" si="2"/>
        <v>1.0000000000682914</v>
      </c>
      <c r="BF31" s="31" t="s">
        <v>4</v>
      </c>
      <c r="BG31" s="30">
        <v>1</v>
      </c>
    </row>
    <row r="32" spans="2:59" ht="16">
      <c r="I32" s="2"/>
      <c r="J32" s="2"/>
      <c r="K32" s="2"/>
      <c r="L32" s="2"/>
      <c r="M32" s="2"/>
      <c r="N32" s="2"/>
      <c r="O32" s="2"/>
      <c r="P32" s="2"/>
      <c r="Q32" s="2"/>
      <c r="R32" s="2"/>
      <c r="S32" s="55" t="s">
        <v>18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55">
        <v>1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0</v>
      </c>
      <c r="BE32" s="30">
        <f t="shared" si="2"/>
        <v>0</v>
      </c>
      <c r="BF32" s="43" t="s">
        <v>98</v>
      </c>
      <c r="BG32" s="5">
        <v>0</v>
      </c>
    </row>
    <row r="33" spans="9:59" ht="16">
      <c r="I33" s="2"/>
      <c r="J33" s="2"/>
      <c r="K33" s="2"/>
      <c r="L33" s="2"/>
      <c r="M33" s="2"/>
      <c r="N33" s="2"/>
      <c r="O33" s="2"/>
      <c r="P33" s="2"/>
      <c r="Q33" s="2"/>
      <c r="R33" s="2"/>
      <c r="S33" s="55" t="s">
        <v>19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55">
        <v>1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0">
        <f t="shared" si="2"/>
        <v>0</v>
      </c>
      <c r="BF33" s="43" t="s">
        <v>98</v>
      </c>
      <c r="BG33" s="5">
        <v>0</v>
      </c>
    </row>
    <row r="34" spans="9:59" ht="16">
      <c r="I34" s="2"/>
      <c r="J34" s="2"/>
      <c r="K34" s="2"/>
      <c r="L34" s="2"/>
      <c r="M34" s="2"/>
      <c r="N34" s="2"/>
      <c r="O34" s="2"/>
      <c r="P34" s="2"/>
      <c r="Q34" s="2"/>
      <c r="R34" s="2"/>
      <c r="S34" s="55" t="s">
        <v>20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0">
        <v>0</v>
      </c>
      <c r="AP34" s="30">
        <v>0</v>
      </c>
      <c r="AQ34" s="55">
        <v>1</v>
      </c>
      <c r="AR34" s="30">
        <v>0</v>
      </c>
      <c r="AS34" s="30">
        <v>0</v>
      </c>
      <c r="AT34" s="30">
        <v>0</v>
      </c>
      <c r="AU34" s="30">
        <v>0</v>
      </c>
      <c r="AV34" s="30">
        <v>0</v>
      </c>
      <c r="AW34" s="30">
        <v>0</v>
      </c>
      <c r="AX34" s="30">
        <v>0</v>
      </c>
      <c r="AY34" s="30">
        <v>0</v>
      </c>
      <c r="AZ34" s="30">
        <v>0</v>
      </c>
      <c r="BA34" s="30">
        <v>0</v>
      </c>
      <c r="BB34" s="30">
        <v>0</v>
      </c>
      <c r="BC34" s="30">
        <v>0</v>
      </c>
      <c r="BD34" s="30">
        <v>0</v>
      </c>
      <c r="BE34" s="30">
        <f t="shared" si="2"/>
        <v>0</v>
      </c>
      <c r="BF34" s="43" t="s">
        <v>98</v>
      </c>
      <c r="BG34" s="5">
        <v>0</v>
      </c>
    </row>
    <row r="35" spans="9:59" ht="16">
      <c r="I35" s="2"/>
      <c r="J35" s="2"/>
      <c r="K35" s="2"/>
      <c r="L35" s="2"/>
      <c r="M35" s="2"/>
      <c r="N35" s="2"/>
      <c r="O35" s="2"/>
      <c r="P35" s="2"/>
      <c r="Q35" s="2"/>
      <c r="R35" s="2"/>
      <c r="S35" s="55" t="s">
        <v>21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55">
        <v>1</v>
      </c>
      <c r="AS35" s="30">
        <v>0</v>
      </c>
      <c r="AT35" s="30">
        <v>0</v>
      </c>
      <c r="AU35" s="30">
        <v>0</v>
      </c>
      <c r="AV35" s="30">
        <v>0</v>
      </c>
      <c r="AW35" s="30">
        <v>0</v>
      </c>
      <c r="AX35" s="30">
        <v>0</v>
      </c>
      <c r="AY35" s="30">
        <v>0</v>
      </c>
      <c r="AZ35" s="30">
        <v>0</v>
      </c>
      <c r="BA35" s="30">
        <v>0</v>
      </c>
      <c r="BB35" s="30">
        <v>0</v>
      </c>
      <c r="BC35" s="30">
        <v>0</v>
      </c>
      <c r="BD35" s="30">
        <v>0</v>
      </c>
      <c r="BE35" s="30">
        <f t="shared" si="2"/>
        <v>0</v>
      </c>
      <c r="BF35" s="43" t="s">
        <v>98</v>
      </c>
      <c r="BG35" s="5">
        <v>0</v>
      </c>
    </row>
    <row r="36" spans="9:59" ht="16">
      <c r="I36" s="2"/>
      <c r="J36" s="2"/>
      <c r="K36" s="2"/>
      <c r="L36" s="2"/>
      <c r="M36" s="2"/>
      <c r="N36" s="2"/>
      <c r="O36" s="2"/>
      <c r="P36" s="2"/>
      <c r="Q36" s="2"/>
      <c r="R36" s="2"/>
      <c r="S36" s="55" t="s">
        <v>22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>
        <v>0</v>
      </c>
      <c r="AO36" s="30">
        <v>0</v>
      </c>
      <c r="AP36" s="30">
        <v>0</v>
      </c>
      <c r="AQ36" s="30">
        <v>0</v>
      </c>
      <c r="AR36" s="30">
        <v>0</v>
      </c>
      <c r="AS36" s="55">
        <v>1</v>
      </c>
      <c r="AT36" s="30">
        <v>0</v>
      </c>
      <c r="AU36" s="30">
        <v>0</v>
      </c>
      <c r="AV36" s="30">
        <v>0</v>
      </c>
      <c r="AW36" s="30">
        <v>0</v>
      </c>
      <c r="AX36" s="30">
        <v>0</v>
      </c>
      <c r="AY36" s="30">
        <v>0</v>
      </c>
      <c r="AZ36" s="30">
        <v>0</v>
      </c>
      <c r="BA36" s="30">
        <v>0</v>
      </c>
      <c r="BB36" s="30">
        <v>0</v>
      </c>
      <c r="BC36" s="30">
        <v>0</v>
      </c>
      <c r="BD36" s="30">
        <v>0</v>
      </c>
      <c r="BE36" s="30">
        <f t="shared" si="2"/>
        <v>0</v>
      </c>
      <c r="BF36" s="43" t="s">
        <v>98</v>
      </c>
      <c r="BG36" s="5">
        <v>0</v>
      </c>
    </row>
    <row r="37" spans="9:59" ht="16">
      <c r="I37" s="2"/>
      <c r="J37" s="2"/>
      <c r="K37" s="2"/>
      <c r="L37" s="2"/>
      <c r="M37" s="2"/>
      <c r="N37" s="2"/>
      <c r="O37" s="2"/>
      <c r="P37" s="2"/>
      <c r="Q37" s="2"/>
      <c r="R37" s="2"/>
      <c r="S37" s="55" t="s">
        <v>23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>
        <v>0</v>
      </c>
      <c r="AL37" s="30">
        <v>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0</v>
      </c>
      <c r="AT37" s="55">
        <v>1</v>
      </c>
      <c r="AU37" s="30">
        <v>0</v>
      </c>
      <c r="AV37" s="30">
        <v>0</v>
      </c>
      <c r="AW37" s="30">
        <v>0</v>
      </c>
      <c r="AX37" s="30">
        <v>0</v>
      </c>
      <c r="AY37" s="30">
        <v>0</v>
      </c>
      <c r="AZ37" s="30">
        <v>0</v>
      </c>
      <c r="BA37" s="30">
        <v>0</v>
      </c>
      <c r="BB37" s="30">
        <v>0</v>
      </c>
      <c r="BC37" s="30">
        <v>0</v>
      </c>
      <c r="BD37" s="30">
        <v>0</v>
      </c>
      <c r="BE37" s="30">
        <f t="shared" si="2"/>
        <v>0</v>
      </c>
      <c r="BF37" s="43" t="s">
        <v>98</v>
      </c>
      <c r="BG37" s="5">
        <v>0</v>
      </c>
    </row>
    <row r="38" spans="9:59" ht="16">
      <c r="I38" s="2"/>
      <c r="J38" s="2"/>
      <c r="K38" s="2"/>
      <c r="L38" s="2"/>
      <c r="M38" s="2"/>
      <c r="N38" s="2"/>
      <c r="O38" s="2"/>
      <c r="P38" s="2"/>
      <c r="Q38" s="2"/>
      <c r="R38" s="2"/>
      <c r="S38" s="55" t="s">
        <v>24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0</v>
      </c>
      <c r="AT38" s="30">
        <v>0</v>
      </c>
      <c r="AU38" s="55">
        <v>1</v>
      </c>
      <c r="AV38" s="30">
        <v>0</v>
      </c>
      <c r="AW38" s="30">
        <v>0</v>
      </c>
      <c r="AX38" s="30">
        <v>0</v>
      </c>
      <c r="AY38" s="30">
        <v>0</v>
      </c>
      <c r="AZ38" s="30">
        <v>0</v>
      </c>
      <c r="BA38" s="30">
        <v>0</v>
      </c>
      <c r="BB38" s="30">
        <v>0</v>
      </c>
      <c r="BC38" s="30">
        <v>0</v>
      </c>
      <c r="BD38" s="30">
        <v>0</v>
      </c>
      <c r="BE38" s="30">
        <f t="shared" si="2"/>
        <v>0</v>
      </c>
      <c r="BF38" s="43" t="s">
        <v>98</v>
      </c>
      <c r="BG38" s="5">
        <v>0</v>
      </c>
    </row>
    <row r="39" spans="9:59" ht="16">
      <c r="I39" s="2"/>
      <c r="J39" s="2"/>
      <c r="K39" s="2"/>
      <c r="L39" s="2"/>
      <c r="M39" s="2"/>
      <c r="N39" s="2"/>
      <c r="O39" s="2"/>
      <c r="P39" s="2"/>
      <c r="Q39" s="2"/>
      <c r="R39" s="2"/>
      <c r="S39" s="55" t="s">
        <v>25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0">
        <v>0</v>
      </c>
      <c r="AO39" s="30">
        <v>0</v>
      </c>
      <c r="AP39" s="30">
        <v>0</v>
      </c>
      <c r="AQ39" s="30">
        <v>0</v>
      </c>
      <c r="AR39" s="30">
        <v>0</v>
      </c>
      <c r="AS39" s="30">
        <v>0</v>
      </c>
      <c r="AT39" s="30">
        <v>0</v>
      </c>
      <c r="AU39" s="30">
        <v>0</v>
      </c>
      <c r="AV39" s="55">
        <v>1</v>
      </c>
      <c r="AW39" s="30">
        <v>0</v>
      </c>
      <c r="AX39" s="30">
        <v>0</v>
      </c>
      <c r="AY39" s="30">
        <v>0</v>
      </c>
      <c r="AZ39" s="30">
        <v>0</v>
      </c>
      <c r="BA39" s="30">
        <v>0</v>
      </c>
      <c r="BB39" s="30">
        <v>0</v>
      </c>
      <c r="BC39" s="30">
        <v>0</v>
      </c>
      <c r="BD39" s="30">
        <v>0</v>
      </c>
      <c r="BE39" s="30">
        <f t="shared" si="2"/>
        <v>0</v>
      </c>
      <c r="BF39" s="43" t="s">
        <v>98</v>
      </c>
      <c r="BG39" s="5">
        <v>0</v>
      </c>
    </row>
    <row r="40" spans="9:59" ht="16">
      <c r="S40" s="55" t="s">
        <v>26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0">
        <v>0</v>
      </c>
      <c r="AH40" s="30">
        <v>0</v>
      </c>
      <c r="AI40" s="30">
        <v>0</v>
      </c>
      <c r="AJ40" s="30">
        <v>0</v>
      </c>
      <c r="AK40" s="30">
        <v>0</v>
      </c>
      <c r="AL40" s="30">
        <v>0</v>
      </c>
      <c r="AM40" s="30">
        <v>0</v>
      </c>
      <c r="AN40" s="30">
        <v>0</v>
      </c>
      <c r="AO40" s="30">
        <v>0</v>
      </c>
      <c r="AP40" s="30">
        <v>0</v>
      </c>
      <c r="AQ40" s="30">
        <v>0</v>
      </c>
      <c r="AR40" s="30">
        <v>0</v>
      </c>
      <c r="AS40" s="30">
        <v>0</v>
      </c>
      <c r="AT40" s="30">
        <v>0</v>
      </c>
      <c r="AU40" s="30">
        <v>0</v>
      </c>
      <c r="AV40" s="30">
        <v>0</v>
      </c>
      <c r="AW40" s="55">
        <v>1</v>
      </c>
      <c r="AX40" s="30">
        <v>0</v>
      </c>
      <c r="AY40" s="30">
        <v>0</v>
      </c>
      <c r="AZ40" s="30">
        <v>0</v>
      </c>
      <c r="BA40" s="30">
        <v>0</v>
      </c>
      <c r="BB40" s="30">
        <v>0</v>
      </c>
      <c r="BC40" s="30">
        <v>0</v>
      </c>
      <c r="BD40" s="30">
        <v>0</v>
      </c>
      <c r="BE40" s="30">
        <f t="shared" si="2"/>
        <v>0</v>
      </c>
      <c r="BF40" s="43" t="s">
        <v>98</v>
      </c>
      <c r="BG40" s="5">
        <v>0</v>
      </c>
    </row>
    <row r="41" spans="9:59" ht="16">
      <c r="S41" s="55" t="s">
        <v>27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0</v>
      </c>
      <c r="AW41" s="30">
        <v>0</v>
      </c>
      <c r="AX41" s="55">
        <v>1</v>
      </c>
      <c r="AY41" s="30">
        <v>0</v>
      </c>
      <c r="AZ41" s="30">
        <v>0</v>
      </c>
      <c r="BA41" s="30">
        <v>0</v>
      </c>
      <c r="BB41" s="30">
        <v>0</v>
      </c>
      <c r="BC41" s="30">
        <v>0</v>
      </c>
      <c r="BD41" s="30">
        <v>0</v>
      </c>
      <c r="BE41" s="30">
        <f t="shared" si="2"/>
        <v>0</v>
      </c>
      <c r="BF41" s="43" t="s">
        <v>98</v>
      </c>
      <c r="BG41" s="5">
        <v>0</v>
      </c>
    </row>
    <row r="42" spans="9:59" ht="16">
      <c r="S42" s="55" t="s">
        <v>28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55">
        <v>1</v>
      </c>
      <c r="AZ42" s="30">
        <v>0</v>
      </c>
      <c r="BA42" s="30">
        <v>0</v>
      </c>
      <c r="BB42" s="30">
        <v>0</v>
      </c>
      <c r="BC42" s="30">
        <v>0</v>
      </c>
      <c r="BD42" s="30">
        <v>0</v>
      </c>
      <c r="BE42" s="30">
        <f t="shared" si="2"/>
        <v>0</v>
      </c>
      <c r="BF42" s="43" t="s">
        <v>98</v>
      </c>
      <c r="BG42" s="5">
        <v>0</v>
      </c>
    </row>
    <row r="43" spans="9:59" ht="16">
      <c r="S43" s="55" t="s">
        <v>29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55">
        <v>1</v>
      </c>
      <c r="BA43" s="30">
        <v>0</v>
      </c>
      <c r="BB43" s="30">
        <v>0</v>
      </c>
      <c r="BC43" s="30">
        <v>0</v>
      </c>
      <c r="BD43" s="30">
        <v>0</v>
      </c>
      <c r="BE43" s="30">
        <f t="shared" si="2"/>
        <v>0</v>
      </c>
      <c r="BF43" s="43" t="s">
        <v>98</v>
      </c>
      <c r="BG43" s="5">
        <v>0</v>
      </c>
    </row>
    <row r="44" spans="9:59" ht="16">
      <c r="S44" s="55" t="s">
        <v>30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0</v>
      </c>
      <c r="AW44" s="30">
        <v>0</v>
      </c>
      <c r="AX44" s="30">
        <v>0</v>
      </c>
      <c r="AY44" s="30">
        <v>0</v>
      </c>
      <c r="AZ44" s="30">
        <v>0</v>
      </c>
      <c r="BA44" s="55">
        <v>1</v>
      </c>
      <c r="BB44" s="30">
        <v>0</v>
      </c>
      <c r="BC44" s="30">
        <v>0</v>
      </c>
      <c r="BD44" s="30">
        <v>0</v>
      </c>
      <c r="BE44" s="30">
        <f t="shared" si="2"/>
        <v>0</v>
      </c>
      <c r="BF44" s="43" t="s">
        <v>98</v>
      </c>
      <c r="BG44" s="5">
        <v>0</v>
      </c>
    </row>
    <row r="45" spans="9:59" ht="16">
      <c r="S45" s="55" t="s">
        <v>31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55">
        <v>1</v>
      </c>
      <c r="BC45" s="30">
        <v>0</v>
      </c>
      <c r="BD45" s="30">
        <v>0</v>
      </c>
      <c r="BE45" s="30">
        <f t="shared" si="2"/>
        <v>0</v>
      </c>
      <c r="BF45" s="43" t="s">
        <v>98</v>
      </c>
      <c r="BG45" s="5">
        <v>0</v>
      </c>
    </row>
    <row r="46" spans="9:59" ht="16">
      <c r="S46" s="55" t="s">
        <v>32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30">
        <v>0</v>
      </c>
      <c r="AL46" s="30">
        <v>0</v>
      </c>
      <c r="AM46" s="30">
        <v>0</v>
      </c>
      <c r="AN46" s="30">
        <v>0</v>
      </c>
      <c r="AO46" s="30">
        <v>0</v>
      </c>
      <c r="AP46" s="30">
        <v>0</v>
      </c>
      <c r="AQ46" s="30">
        <v>0</v>
      </c>
      <c r="AR46" s="30">
        <v>0</v>
      </c>
      <c r="AS46" s="30">
        <v>0</v>
      </c>
      <c r="AT46" s="30">
        <v>0</v>
      </c>
      <c r="AU46" s="30">
        <v>0</v>
      </c>
      <c r="AV46" s="30">
        <v>0</v>
      </c>
      <c r="AW46" s="30">
        <v>0</v>
      </c>
      <c r="AX46" s="30">
        <v>0</v>
      </c>
      <c r="AY46" s="30">
        <v>0</v>
      </c>
      <c r="AZ46" s="30">
        <v>0</v>
      </c>
      <c r="BA46" s="30">
        <v>0</v>
      </c>
      <c r="BB46" s="30">
        <v>0</v>
      </c>
      <c r="BC46" s="55">
        <v>1</v>
      </c>
      <c r="BD46" s="30">
        <v>0</v>
      </c>
      <c r="BE46" s="30">
        <f t="shared" si="2"/>
        <v>0</v>
      </c>
      <c r="BF46" s="43" t="s">
        <v>98</v>
      </c>
      <c r="BG46" s="5">
        <v>0</v>
      </c>
    </row>
    <row r="47" spans="9:59" ht="16">
      <c r="S47" s="55" t="s">
        <v>33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0">
        <v>0</v>
      </c>
      <c r="AM47" s="30">
        <v>0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0</v>
      </c>
      <c r="BA47" s="30">
        <v>0</v>
      </c>
      <c r="BB47" s="30">
        <v>0</v>
      </c>
      <c r="BC47" s="30">
        <v>0</v>
      </c>
      <c r="BD47" s="55">
        <v>1</v>
      </c>
      <c r="BE47" s="30">
        <f t="shared" si="2"/>
        <v>0</v>
      </c>
      <c r="BF47" s="43" t="s">
        <v>98</v>
      </c>
      <c r="BG47" s="5">
        <v>0</v>
      </c>
    </row>
    <row r="48" spans="9:59" ht="16">
      <c r="S48" s="40" t="s">
        <v>18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0</v>
      </c>
      <c r="AM48" s="30">
        <v>0</v>
      </c>
      <c r="AN48" s="30">
        <v>0</v>
      </c>
      <c r="AO48" s="40">
        <v>1</v>
      </c>
      <c r="AP48" s="30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</v>
      </c>
      <c r="AW48" s="30">
        <v>0</v>
      </c>
      <c r="AX48" s="30">
        <v>0</v>
      </c>
      <c r="AY48" s="30">
        <v>0</v>
      </c>
      <c r="AZ48" s="30">
        <v>0</v>
      </c>
      <c r="BA48" s="30">
        <v>0</v>
      </c>
      <c r="BB48" s="30">
        <v>0</v>
      </c>
      <c r="BC48" s="30">
        <v>0</v>
      </c>
      <c r="BD48" s="30">
        <v>0</v>
      </c>
      <c r="BE48" s="30">
        <f t="shared" si="2"/>
        <v>0</v>
      </c>
      <c r="BF48" s="43" t="s">
        <v>99</v>
      </c>
      <c r="BG48" s="5">
        <v>2</v>
      </c>
    </row>
    <row r="49" spans="19:59" ht="16">
      <c r="S49" s="40" t="s">
        <v>19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0</v>
      </c>
      <c r="AM49" s="30">
        <v>0</v>
      </c>
      <c r="AN49" s="30">
        <v>0</v>
      </c>
      <c r="AO49" s="30">
        <v>0</v>
      </c>
      <c r="AP49" s="40">
        <v>1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0">
        <v>0</v>
      </c>
      <c r="BC49" s="30">
        <v>0</v>
      </c>
      <c r="BD49" s="30">
        <v>0</v>
      </c>
      <c r="BE49" s="30">
        <f t="shared" si="2"/>
        <v>0</v>
      </c>
      <c r="BF49" s="43" t="s">
        <v>99</v>
      </c>
      <c r="BG49" s="5">
        <v>2</v>
      </c>
    </row>
    <row r="50" spans="19:59" ht="16">
      <c r="S50" s="40" t="s">
        <v>20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0">
        <v>0</v>
      </c>
      <c r="AM50" s="30">
        <v>0</v>
      </c>
      <c r="AN50" s="30">
        <v>0</v>
      </c>
      <c r="AO50" s="30">
        <v>0</v>
      </c>
      <c r="AP50" s="30">
        <v>0</v>
      </c>
      <c r="AQ50" s="40">
        <v>1</v>
      </c>
      <c r="AR50" s="30">
        <v>0</v>
      </c>
      <c r="AS50" s="30">
        <v>0</v>
      </c>
      <c r="AT50" s="30">
        <v>0</v>
      </c>
      <c r="AU50" s="30">
        <v>0</v>
      </c>
      <c r="AV50" s="30">
        <v>0</v>
      </c>
      <c r="AW50" s="30">
        <v>0</v>
      </c>
      <c r="AX50" s="30">
        <v>0</v>
      </c>
      <c r="AY50" s="30">
        <v>0</v>
      </c>
      <c r="AZ50" s="30">
        <v>0</v>
      </c>
      <c r="BA50" s="30">
        <v>0</v>
      </c>
      <c r="BB50" s="30">
        <v>0</v>
      </c>
      <c r="BC50" s="30">
        <v>0</v>
      </c>
      <c r="BD50" s="30">
        <v>0</v>
      </c>
      <c r="BE50" s="30">
        <f t="shared" si="2"/>
        <v>0</v>
      </c>
      <c r="BF50" s="43" t="s">
        <v>99</v>
      </c>
      <c r="BG50" s="5">
        <v>2</v>
      </c>
    </row>
    <row r="51" spans="19:59" ht="16">
      <c r="S51" s="40" t="s">
        <v>21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0</v>
      </c>
      <c r="AF51" s="30">
        <v>0</v>
      </c>
      <c r="AG51" s="30">
        <v>0</v>
      </c>
      <c r="AH51" s="30">
        <v>0</v>
      </c>
      <c r="AI51" s="30">
        <v>0</v>
      </c>
      <c r="AJ51" s="30">
        <v>0</v>
      </c>
      <c r="AK51" s="30">
        <v>0</v>
      </c>
      <c r="AL51" s="30">
        <v>0</v>
      </c>
      <c r="AM51" s="30">
        <v>0</v>
      </c>
      <c r="AN51" s="30">
        <v>0</v>
      </c>
      <c r="AO51" s="30">
        <v>0</v>
      </c>
      <c r="AP51" s="30">
        <v>0</v>
      </c>
      <c r="AQ51" s="30">
        <v>0</v>
      </c>
      <c r="AR51" s="40">
        <v>1</v>
      </c>
      <c r="AS51" s="30">
        <v>0</v>
      </c>
      <c r="AT51" s="30">
        <v>0</v>
      </c>
      <c r="AU51" s="30">
        <v>0</v>
      </c>
      <c r="AV51" s="30">
        <v>0</v>
      </c>
      <c r="AW51" s="30">
        <v>0</v>
      </c>
      <c r="AX51" s="30">
        <v>0</v>
      </c>
      <c r="AY51" s="30">
        <v>0</v>
      </c>
      <c r="AZ51" s="30">
        <v>0</v>
      </c>
      <c r="BA51" s="30">
        <v>0</v>
      </c>
      <c r="BB51" s="30">
        <v>0</v>
      </c>
      <c r="BC51" s="30">
        <v>0</v>
      </c>
      <c r="BD51" s="30">
        <v>0</v>
      </c>
      <c r="BE51" s="30">
        <f t="shared" si="2"/>
        <v>0</v>
      </c>
      <c r="BF51" s="43" t="s">
        <v>99</v>
      </c>
      <c r="BG51" s="5">
        <v>2</v>
      </c>
    </row>
    <row r="52" spans="19:59" ht="16">
      <c r="S52" s="40" t="s">
        <v>22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K52" s="30">
        <v>0</v>
      </c>
      <c r="AL52" s="30">
        <v>0</v>
      </c>
      <c r="AM52" s="30">
        <v>0</v>
      </c>
      <c r="AN52" s="30">
        <v>0</v>
      </c>
      <c r="AO52" s="30">
        <v>0</v>
      </c>
      <c r="AP52" s="30">
        <v>0</v>
      </c>
      <c r="AQ52" s="30">
        <v>0</v>
      </c>
      <c r="AR52" s="30">
        <v>0</v>
      </c>
      <c r="AS52" s="40">
        <v>1</v>
      </c>
      <c r="AT52" s="30">
        <v>0</v>
      </c>
      <c r="AU52" s="30">
        <v>0</v>
      </c>
      <c r="AV52" s="30">
        <v>0</v>
      </c>
      <c r="AW52" s="30">
        <v>0</v>
      </c>
      <c r="AX52" s="30">
        <v>0</v>
      </c>
      <c r="AY52" s="30">
        <v>0</v>
      </c>
      <c r="AZ52" s="30">
        <v>0</v>
      </c>
      <c r="BA52" s="30">
        <v>0</v>
      </c>
      <c r="BB52" s="30">
        <v>0</v>
      </c>
      <c r="BC52" s="30">
        <v>0</v>
      </c>
      <c r="BD52" s="30">
        <v>0</v>
      </c>
      <c r="BE52" s="30">
        <f t="shared" si="2"/>
        <v>0</v>
      </c>
      <c r="BF52" s="43" t="s">
        <v>99</v>
      </c>
      <c r="BG52" s="5">
        <v>2</v>
      </c>
    </row>
    <row r="53" spans="19:59" ht="16">
      <c r="S53" s="40" t="s">
        <v>23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0">
        <v>0</v>
      </c>
      <c r="AK53" s="30">
        <v>0</v>
      </c>
      <c r="AL53" s="30">
        <v>0</v>
      </c>
      <c r="AM53" s="30">
        <v>0</v>
      </c>
      <c r="AN53" s="30">
        <v>0</v>
      </c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40">
        <v>1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0">
        <v>0</v>
      </c>
      <c r="BC53" s="30">
        <v>0</v>
      </c>
      <c r="BD53" s="30">
        <v>0</v>
      </c>
      <c r="BE53" s="30">
        <f t="shared" si="2"/>
        <v>0</v>
      </c>
      <c r="BF53" s="43" t="s">
        <v>99</v>
      </c>
      <c r="BG53" s="5">
        <v>2</v>
      </c>
    </row>
    <row r="54" spans="19:59" ht="16">
      <c r="S54" s="40" t="s">
        <v>24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0</v>
      </c>
      <c r="AM54" s="30">
        <v>0</v>
      </c>
      <c r="AN54" s="30">
        <v>0</v>
      </c>
      <c r="AO54" s="30">
        <v>0</v>
      </c>
      <c r="AP54" s="30">
        <v>0</v>
      </c>
      <c r="AQ54" s="30">
        <v>0</v>
      </c>
      <c r="AR54" s="30">
        <v>0</v>
      </c>
      <c r="AS54" s="30">
        <v>0</v>
      </c>
      <c r="AT54" s="30">
        <v>0</v>
      </c>
      <c r="AU54" s="40">
        <v>1</v>
      </c>
      <c r="AV54" s="30">
        <v>0</v>
      </c>
      <c r="AW54" s="30">
        <v>0</v>
      </c>
      <c r="AX54" s="30">
        <v>0</v>
      </c>
      <c r="AY54" s="30">
        <v>0</v>
      </c>
      <c r="AZ54" s="30">
        <v>0</v>
      </c>
      <c r="BA54" s="30">
        <v>0</v>
      </c>
      <c r="BB54" s="30">
        <v>0</v>
      </c>
      <c r="BC54" s="30">
        <v>0</v>
      </c>
      <c r="BD54" s="30">
        <v>0</v>
      </c>
      <c r="BE54" s="30">
        <f t="shared" si="2"/>
        <v>0</v>
      </c>
      <c r="BF54" s="43" t="s">
        <v>99</v>
      </c>
      <c r="BG54" s="5">
        <v>2</v>
      </c>
    </row>
    <row r="55" spans="19:59" ht="16">
      <c r="S55" s="40" t="s">
        <v>25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0</v>
      </c>
      <c r="AN55" s="30">
        <v>0</v>
      </c>
      <c r="AO55" s="30">
        <v>0</v>
      </c>
      <c r="AP55" s="30">
        <v>0</v>
      </c>
      <c r="AQ55" s="30">
        <v>0</v>
      </c>
      <c r="AR55" s="30">
        <v>0</v>
      </c>
      <c r="AS55" s="30">
        <v>0</v>
      </c>
      <c r="AT55" s="30">
        <v>0</v>
      </c>
      <c r="AU55" s="30">
        <v>0</v>
      </c>
      <c r="AV55" s="40">
        <v>1</v>
      </c>
      <c r="AW55" s="30">
        <v>0</v>
      </c>
      <c r="AX55" s="30">
        <v>0</v>
      </c>
      <c r="AY55" s="30">
        <v>0</v>
      </c>
      <c r="AZ55" s="30">
        <v>0</v>
      </c>
      <c r="BA55" s="30">
        <v>0</v>
      </c>
      <c r="BB55" s="30">
        <v>0</v>
      </c>
      <c r="BC55" s="30">
        <v>0</v>
      </c>
      <c r="BD55" s="30">
        <v>0</v>
      </c>
      <c r="BE55" s="30">
        <f t="shared" si="2"/>
        <v>0</v>
      </c>
      <c r="BF55" s="43" t="s">
        <v>99</v>
      </c>
      <c r="BG55" s="5">
        <v>2</v>
      </c>
    </row>
    <row r="56" spans="19:59" ht="16">
      <c r="S56" s="40" t="s">
        <v>26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30">
        <v>0</v>
      </c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0</v>
      </c>
      <c r="AW56" s="40">
        <v>1</v>
      </c>
      <c r="AX56" s="30">
        <v>0</v>
      </c>
      <c r="AY56" s="30">
        <v>0</v>
      </c>
      <c r="AZ56" s="30">
        <v>0</v>
      </c>
      <c r="BA56" s="30">
        <v>0</v>
      </c>
      <c r="BB56" s="30">
        <v>0</v>
      </c>
      <c r="BC56" s="30">
        <v>0</v>
      </c>
      <c r="BD56" s="30">
        <v>0</v>
      </c>
      <c r="BE56" s="30">
        <f t="shared" si="2"/>
        <v>0</v>
      </c>
      <c r="BF56" s="43" t="s">
        <v>99</v>
      </c>
      <c r="BG56" s="5">
        <v>2</v>
      </c>
    </row>
    <row r="57" spans="19:59" ht="16">
      <c r="S57" s="40" t="s">
        <v>27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40">
        <v>1</v>
      </c>
      <c r="AY57" s="30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0">
        <f t="shared" si="2"/>
        <v>0</v>
      </c>
      <c r="BF57" s="43" t="s">
        <v>99</v>
      </c>
      <c r="BG57" s="5">
        <v>2</v>
      </c>
    </row>
    <row r="58" spans="19:59" ht="16">
      <c r="S58" s="40" t="s">
        <v>28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40">
        <v>1</v>
      </c>
      <c r="AZ58" s="30">
        <v>0</v>
      </c>
      <c r="BA58" s="30">
        <v>0</v>
      </c>
      <c r="BB58" s="30">
        <v>0</v>
      </c>
      <c r="BC58" s="30">
        <v>0</v>
      </c>
      <c r="BD58" s="30">
        <v>0</v>
      </c>
      <c r="BE58" s="30">
        <f t="shared" si="2"/>
        <v>0</v>
      </c>
      <c r="BF58" s="43" t="s">
        <v>99</v>
      </c>
      <c r="BG58" s="5">
        <v>2</v>
      </c>
    </row>
    <row r="59" spans="19:59" ht="16">
      <c r="S59" s="40" t="s">
        <v>29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40">
        <v>1</v>
      </c>
      <c r="BA59" s="30">
        <v>0</v>
      </c>
      <c r="BB59" s="30">
        <v>0</v>
      </c>
      <c r="BC59" s="30">
        <v>0</v>
      </c>
      <c r="BD59" s="30">
        <v>0</v>
      </c>
      <c r="BE59" s="30">
        <f t="shared" si="2"/>
        <v>0</v>
      </c>
      <c r="BF59" s="43" t="s">
        <v>99</v>
      </c>
      <c r="BG59" s="5">
        <v>2</v>
      </c>
    </row>
    <row r="60" spans="19:59" ht="16">
      <c r="S60" s="40" t="s">
        <v>30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</v>
      </c>
      <c r="AZ60" s="30">
        <v>0</v>
      </c>
      <c r="BA60" s="40">
        <v>1</v>
      </c>
      <c r="BB60" s="30">
        <v>0</v>
      </c>
      <c r="BC60" s="30">
        <v>0</v>
      </c>
      <c r="BD60" s="30">
        <v>0</v>
      </c>
      <c r="BE60" s="30">
        <f t="shared" si="2"/>
        <v>0</v>
      </c>
      <c r="BF60" s="43" t="s">
        <v>99</v>
      </c>
      <c r="BG60" s="5">
        <v>2</v>
      </c>
    </row>
    <row r="61" spans="19:59" ht="16">
      <c r="S61" s="40" t="s">
        <v>31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0">
        <v>0</v>
      </c>
      <c r="AK61" s="30">
        <v>0</v>
      </c>
      <c r="AL61" s="30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30">
        <v>0</v>
      </c>
      <c r="AX61" s="30">
        <v>0</v>
      </c>
      <c r="AY61" s="30">
        <v>0</v>
      </c>
      <c r="AZ61" s="30">
        <v>0</v>
      </c>
      <c r="BA61" s="30">
        <v>0</v>
      </c>
      <c r="BB61" s="40">
        <v>1</v>
      </c>
      <c r="BC61" s="30">
        <v>0</v>
      </c>
      <c r="BD61" s="30">
        <v>0</v>
      </c>
      <c r="BE61" s="30">
        <f t="shared" si="2"/>
        <v>0</v>
      </c>
      <c r="BF61" s="3" t="s">
        <v>99</v>
      </c>
      <c r="BG61" s="2">
        <v>2</v>
      </c>
    </row>
    <row r="62" spans="19:59" ht="16">
      <c r="S62" s="40" t="s">
        <v>32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0</v>
      </c>
      <c r="AD62" s="30">
        <v>0</v>
      </c>
      <c r="AE62" s="30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30">
        <v>0</v>
      </c>
      <c r="AL62" s="30">
        <v>0</v>
      </c>
      <c r="AM62" s="30">
        <v>0</v>
      </c>
      <c r="AN62" s="30">
        <v>0</v>
      </c>
      <c r="AO62" s="30">
        <v>0</v>
      </c>
      <c r="AP62" s="30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0">
        <v>0</v>
      </c>
      <c r="AY62" s="30">
        <v>0</v>
      </c>
      <c r="AZ62" s="30">
        <v>0</v>
      </c>
      <c r="BA62" s="30">
        <v>0</v>
      </c>
      <c r="BB62" s="30">
        <v>0</v>
      </c>
      <c r="BC62" s="40">
        <v>1</v>
      </c>
      <c r="BD62" s="30">
        <v>0</v>
      </c>
      <c r="BE62" s="30">
        <f t="shared" si="2"/>
        <v>0</v>
      </c>
      <c r="BF62" s="3" t="s">
        <v>99</v>
      </c>
      <c r="BG62" s="2">
        <v>2</v>
      </c>
    </row>
    <row r="63" spans="19:59" ht="16">
      <c r="S63" s="40" t="s">
        <v>33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C63" s="30">
        <v>0</v>
      </c>
      <c r="AD63" s="30">
        <v>0</v>
      </c>
      <c r="AE63" s="30">
        <v>0</v>
      </c>
      <c r="AF63" s="30">
        <v>0</v>
      </c>
      <c r="AG63" s="30">
        <v>0</v>
      </c>
      <c r="AH63" s="30">
        <v>0</v>
      </c>
      <c r="AI63" s="30">
        <v>0</v>
      </c>
      <c r="AJ63" s="30">
        <v>0</v>
      </c>
      <c r="AK63" s="30">
        <v>0</v>
      </c>
      <c r="AL63" s="30">
        <v>0</v>
      </c>
      <c r="AM63" s="30">
        <v>0</v>
      </c>
      <c r="AN63" s="30">
        <v>0</v>
      </c>
      <c r="AO63" s="30">
        <v>0</v>
      </c>
      <c r="AP63" s="30">
        <v>0</v>
      </c>
      <c r="AQ63" s="30">
        <v>0</v>
      </c>
      <c r="AR63" s="30">
        <v>0</v>
      </c>
      <c r="AS63" s="30">
        <v>0</v>
      </c>
      <c r="AT63" s="30">
        <v>0</v>
      </c>
      <c r="AU63" s="30">
        <v>0</v>
      </c>
      <c r="AV63" s="30">
        <v>0</v>
      </c>
      <c r="AW63" s="30">
        <v>0</v>
      </c>
      <c r="AX63" s="30">
        <v>0</v>
      </c>
      <c r="AY63" s="30">
        <v>0</v>
      </c>
      <c r="AZ63" s="30">
        <v>0</v>
      </c>
      <c r="BA63" s="30">
        <v>0</v>
      </c>
      <c r="BB63" s="30">
        <v>0</v>
      </c>
      <c r="BC63" s="30">
        <v>0</v>
      </c>
      <c r="BD63" s="40">
        <v>1</v>
      </c>
      <c r="BE63" s="30">
        <f t="shared" si="2"/>
        <v>0</v>
      </c>
      <c r="BF63" s="3" t="s">
        <v>99</v>
      </c>
      <c r="BG63" s="2">
        <v>2</v>
      </c>
    </row>
  </sheetData>
  <mergeCells count="2">
    <mergeCell ref="C15:D15"/>
    <mergeCell ref="E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Q1</vt:lpstr>
      <vt:lpstr>Q2 &amp; Q3</vt:lpstr>
      <vt:lpstr>Q2 &amp; Q3 bis</vt:lpstr>
      <vt:lpstr>Q4</vt:lpstr>
      <vt:lpstr>Q5_Hinge_Loss</vt:lpstr>
      <vt:lpstr>Q5_HingeLoss _SansOutlier</vt:lpstr>
      <vt:lpstr>Q5 Hard_Margin_Loss</vt:lpstr>
      <vt:lpstr>Q5 Hard_MarginLoss_SansOutlier</vt:lpstr>
      <vt:lpstr>Q5 Ramp_Loss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2023-01-16T19:04:25Z</dcterms:created>
  <dcterms:modified xsi:type="dcterms:W3CDTF">2023-03-17T09:14:15Z</dcterms:modified>
</cp:coreProperties>
</file>