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makanzer\source\itmo-fourth-year\tmp\"/>
    </mc:Choice>
  </mc:AlternateContent>
  <xr:revisionPtr revIDLastSave="0" documentId="8_{ED43AAB3-D8BC-4DE9-A69F-A3762BCD4C39}" xr6:coauthVersionLast="46" xr6:coauthVersionMax="46" xr10:uidLastSave="{00000000-0000-0000-0000-000000000000}"/>
  <bookViews>
    <workbookView xWindow="-120" yWindow="-120" windowWidth="29040" windowHeight="15840" xr2:uid="{FD792D36-12C4-4C43-B931-052F1E3E1F2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0" i="1"/>
  <c r="D33" i="1"/>
  <c r="D29" i="1"/>
  <c r="B51" i="1"/>
  <c r="B50" i="1"/>
  <c r="C30" i="1"/>
  <c r="B30" i="1"/>
  <c r="B31" i="1"/>
  <c r="B32" i="1"/>
  <c r="B33" i="1"/>
  <c r="B29" i="1"/>
  <c r="B11" i="1"/>
  <c r="D11" i="1" s="1"/>
  <c r="B12" i="1"/>
  <c r="D12" i="1" s="1"/>
  <c r="B13" i="1"/>
  <c r="D13" i="1" s="1"/>
  <c r="B14" i="1"/>
  <c r="D14" i="1" s="1"/>
  <c r="B10" i="1"/>
  <c r="D10" i="1" s="1"/>
  <c r="C33" i="1" l="1"/>
  <c r="C32" i="1"/>
  <c r="C31" i="1"/>
  <c r="B22" i="1"/>
  <c r="C29" i="1"/>
  <c r="B26" i="1"/>
  <c r="B25" i="1"/>
  <c r="B24" i="1"/>
  <c r="B23" i="1"/>
  <c r="G10" i="1"/>
  <c r="H10" i="1" s="1"/>
  <c r="B41" i="1" l="1"/>
  <c r="C41" i="1" s="1"/>
  <c r="B40" i="1"/>
  <c r="C40" i="1" s="1"/>
  <c r="B39" i="1"/>
  <c r="C39" i="1" s="1"/>
  <c r="B38" i="1"/>
  <c r="C38" i="1" s="1"/>
  <c r="B37" i="1"/>
  <c r="C37" i="1" s="1"/>
</calcChain>
</file>

<file path=xl/sharedStrings.xml><?xml version="1.0" encoding="utf-8"?>
<sst xmlns="http://schemas.openxmlformats.org/spreadsheetml/2006/main" count="51" uniqueCount="35">
  <si>
    <t>R1</t>
  </si>
  <si>
    <t>R2</t>
  </si>
  <si>
    <t>R3</t>
  </si>
  <si>
    <t>R4</t>
  </si>
  <si>
    <t>R5</t>
  </si>
  <si>
    <t>C1</t>
  </si>
  <si>
    <t>C2</t>
  </si>
  <si>
    <t>ro</t>
  </si>
  <si>
    <t>R1-1</t>
  </si>
  <si>
    <t>R2-1</t>
  </si>
  <si>
    <t>R3-1</t>
  </si>
  <si>
    <t>R4-1</t>
  </si>
  <si>
    <t>R5-1</t>
  </si>
  <si>
    <t>Материал: Кермет К-50С</t>
  </si>
  <si>
    <t>ro square</t>
  </si>
  <si>
    <t>сопр</t>
  </si>
  <si>
    <t>Мощность</t>
  </si>
  <si>
    <t>kf1</t>
  </si>
  <si>
    <t>kf2</t>
  </si>
  <si>
    <t>kf3</t>
  </si>
  <si>
    <t>kf4</t>
  </si>
  <si>
    <t>kf5</t>
  </si>
  <si>
    <t>bex</t>
  </si>
  <si>
    <t>bw</t>
  </si>
  <si>
    <t>b</t>
  </si>
  <si>
    <t>l'</t>
  </si>
  <si>
    <t>dR'</t>
  </si>
  <si>
    <t>C0</t>
  </si>
  <si>
    <t>Материал: моноокись кремния</t>
  </si>
  <si>
    <t>В</t>
  </si>
  <si>
    <t>диэл прон</t>
  </si>
  <si>
    <t>С1</t>
  </si>
  <si>
    <t>С2</t>
  </si>
  <si>
    <t>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</si>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</sst>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BA0D-5BAD-44DF-AEF3-945E88479AB3}">
  <dimension ref="A1:H51"/>
  <sheetViews>
    <sheetView tabSelected="1" workbookViewId="0">
      <selection activeCell="D32" sqref="D32"/>
    </sheetView>
  </sheetViews>
  <sheetFormatPr defaultRowHeight="15" x14ac:dyDescent="0.25"/>
  <cols>
    <col min="4" max="4" width="12" bestFit="1" customWidth="1"/>
    <col min="6" max="6" width="9.140625" customWidth="1"/>
    <col min="7" max="7" width="10.28515625" bestFit="1" customWidth="1"/>
  </cols>
  <sheetData>
    <row r="1" spans="1:8" x14ac:dyDescent="0.25">
      <c r="A1" t="s">
        <v>0</v>
      </c>
      <c r="B1">
        <v>12</v>
      </c>
      <c r="C1">
        <v>0.2</v>
      </c>
      <c r="D1">
        <v>5.0000000000000001E-3</v>
      </c>
    </row>
    <row r="2" spans="1:8" x14ac:dyDescent="0.25">
      <c r="A2" t="s">
        <v>1</v>
      </c>
      <c r="B2">
        <v>8.1999999999999993</v>
      </c>
      <c r="C2">
        <v>0.1</v>
      </c>
      <c r="D2">
        <v>0.02</v>
      </c>
    </row>
    <row r="3" spans="1:8" x14ac:dyDescent="0.25">
      <c r="A3" t="s">
        <v>2</v>
      </c>
      <c r="B3">
        <v>3.3</v>
      </c>
      <c r="C3">
        <v>0.1</v>
      </c>
      <c r="D3">
        <v>3.0000000000000001E-3</v>
      </c>
    </row>
    <row r="4" spans="1:8" x14ac:dyDescent="0.25">
      <c r="A4" t="s">
        <v>3</v>
      </c>
      <c r="B4">
        <v>3.3</v>
      </c>
      <c r="C4">
        <v>0.1</v>
      </c>
      <c r="D4">
        <v>3.0000000000000001E-3</v>
      </c>
    </row>
    <row r="5" spans="1:8" x14ac:dyDescent="0.25">
      <c r="A5" t="s">
        <v>4</v>
      </c>
      <c r="B5">
        <v>4.7</v>
      </c>
      <c r="C5">
        <v>0.2</v>
      </c>
      <c r="D5">
        <v>0.03</v>
      </c>
    </row>
    <row r="6" spans="1:8" x14ac:dyDescent="0.25">
      <c r="A6" t="s">
        <v>5</v>
      </c>
      <c r="B6">
        <v>8000</v>
      </c>
    </row>
    <row r="7" spans="1:8" x14ac:dyDescent="0.25">
      <c r="A7" t="s">
        <v>6</v>
      </c>
      <c r="B7">
        <v>8000</v>
      </c>
    </row>
    <row r="10" spans="1:8" x14ac:dyDescent="0.25">
      <c r="A10" t="s">
        <v>0</v>
      </c>
      <c r="B10">
        <f>B1*1000</f>
        <v>12000</v>
      </c>
      <c r="C10" t="s">
        <v>8</v>
      </c>
      <c r="D10">
        <f>1/B10</f>
        <v>8.3333333333333331E-5</v>
      </c>
      <c r="F10" t="s">
        <v>7</v>
      </c>
      <c r="G10">
        <f>SQRT(SUM(B10:B14)/SUM(D10:D14))</f>
        <v>5546.0238995698473</v>
      </c>
      <c r="H10">
        <f>ROUNDUP(G10, -2)</f>
        <v>5600</v>
      </c>
    </row>
    <row r="11" spans="1:8" x14ac:dyDescent="0.25">
      <c r="A11" t="s">
        <v>1</v>
      </c>
      <c r="B11">
        <f t="shared" ref="B11:B14" si="0">B2*1000</f>
        <v>8200</v>
      </c>
      <c r="C11" t="s">
        <v>9</v>
      </c>
      <c r="D11">
        <f t="shared" ref="D11:D14" si="1">1/B11</f>
        <v>1.2195121951219512E-4</v>
      </c>
    </row>
    <row r="12" spans="1:8" x14ac:dyDescent="0.25">
      <c r="A12" t="s">
        <v>2</v>
      </c>
      <c r="B12">
        <f t="shared" si="0"/>
        <v>3300</v>
      </c>
      <c r="C12" t="s">
        <v>10</v>
      </c>
      <c r="D12">
        <f t="shared" si="1"/>
        <v>3.0303030303030303E-4</v>
      </c>
    </row>
    <row r="13" spans="1:8" x14ac:dyDescent="0.25">
      <c r="A13" t="s">
        <v>3</v>
      </c>
      <c r="B13">
        <f t="shared" si="0"/>
        <v>3300</v>
      </c>
      <c r="C13" t="s">
        <v>11</v>
      </c>
      <c r="D13">
        <f t="shared" si="1"/>
        <v>3.0303030303030303E-4</v>
      </c>
    </row>
    <row r="14" spans="1:8" x14ac:dyDescent="0.25">
      <c r="A14" t="s">
        <v>4</v>
      </c>
      <c r="B14">
        <f t="shared" si="0"/>
        <v>4700</v>
      </c>
      <c r="C14" t="s">
        <v>12</v>
      </c>
      <c r="D14">
        <f t="shared" si="1"/>
        <v>2.1276595744680851E-4</v>
      </c>
    </row>
    <row r="16" spans="1:8" x14ac:dyDescent="0.25">
      <c r="A16" t="s">
        <v>13</v>
      </c>
    </row>
    <row r="17" spans="1:4" x14ac:dyDescent="0.25">
      <c r="A17" t="s">
        <v>14</v>
      </c>
      <c r="B17">
        <v>1000</v>
      </c>
      <c r="C17">
        <v>10000</v>
      </c>
    </row>
    <row r="18" spans="1:4" x14ac:dyDescent="0.25">
      <c r="A18" t="s">
        <v>15</v>
      </c>
      <c r="B18">
        <v>100</v>
      </c>
      <c r="C18">
        <v>1000000</v>
      </c>
    </row>
    <row r="19" spans="1:4" x14ac:dyDescent="0.25">
      <c r="A19" t="s">
        <v>16</v>
      </c>
      <c r="B19">
        <v>2</v>
      </c>
    </row>
    <row r="22" spans="1:4" x14ac:dyDescent="0.25">
      <c r="A22" t="s">
        <v>17</v>
      </c>
      <c r="B22">
        <f>B10 / C$17</f>
        <v>1.2</v>
      </c>
    </row>
    <row r="23" spans="1:4" x14ac:dyDescent="0.25">
      <c r="A23" t="s">
        <v>18</v>
      </c>
      <c r="B23">
        <f t="shared" ref="B23:B26" si="2">B11 / C$17</f>
        <v>0.82</v>
      </c>
    </row>
    <row r="24" spans="1:4" x14ac:dyDescent="0.25">
      <c r="A24" t="s">
        <v>19</v>
      </c>
      <c r="B24">
        <f t="shared" si="2"/>
        <v>0.33</v>
      </c>
    </row>
    <row r="25" spans="1:4" x14ac:dyDescent="0.25">
      <c r="A25" t="s">
        <v>20</v>
      </c>
      <c r="B25">
        <f t="shared" si="2"/>
        <v>0.33</v>
      </c>
    </row>
    <row r="26" spans="1:4" x14ac:dyDescent="0.25">
      <c r="A26" t="s">
        <v>21</v>
      </c>
      <c r="B26">
        <f t="shared" si="2"/>
        <v>0.47</v>
      </c>
    </row>
    <row r="28" spans="1:4" x14ac:dyDescent="0.25">
      <c r="B28" t="s">
        <v>22</v>
      </c>
      <c r="C28" t="s">
        <v>23</v>
      </c>
      <c r="D28" t="s">
        <v>24</v>
      </c>
    </row>
    <row r="29" spans="1:4" x14ac:dyDescent="0.25">
      <c r="A29" t="s">
        <v>0</v>
      </c>
      <c r="B29">
        <f>IF(C1=0.2, 0.2, 0.3)</f>
        <v>0.2</v>
      </c>
      <c r="C29">
        <f>ROUNDUP(SQRT($C$17*D1/B10/$B$19)*10, 1)</f>
        <v>0.5</v>
      </c>
      <c r="D29">
        <f>MAX(B29,C29)+0.1</f>
        <v>0.6</v>
      </c>
    </row>
    <row r="30" spans="1:4" x14ac:dyDescent="0.25">
      <c r="A30" t="s">
        <v>1</v>
      </c>
      <c r="B30">
        <f t="shared" ref="B30:B33" si="3">IF(C2=0.2, 0.2, 0.3)</f>
        <v>0.3</v>
      </c>
      <c r="C30">
        <f t="shared" ref="C30:C33" si="4">ROUNDUP(SQRT($C$17*D2/B11/$B$19)*10, 1)</f>
        <v>1.2000000000000002</v>
      </c>
      <c r="D30">
        <f t="shared" ref="D30:D33" si="5">MAX(B30,C30)</f>
        <v>1.2000000000000002</v>
      </c>
    </row>
    <row r="31" spans="1:4" x14ac:dyDescent="0.25">
      <c r="A31" t="s">
        <v>2</v>
      </c>
      <c r="B31">
        <f t="shared" si="3"/>
        <v>0.3</v>
      </c>
      <c r="C31">
        <f t="shared" si="4"/>
        <v>0.7</v>
      </c>
      <c r="D31">
        <f>MAX(B31,C31)+0.2</f>
        <v>0.89999999999999991</v>
      </c>
    </row>
    <row r="32" spans="1:4" x14ac:dyDescent="0.25">
      <c r="A32" t="s">
        <v>3</v>
      </c>
      <c r="B32">
        <f t="shared" si="3"/>
        <v>0.3</v>
      </c>
      <c r="C32">
        <f t="shared" si="4"/>
        <v>0.7</v>
      </c>
      <c r="D32">
        <f>MAX(B32,C32)+0.2</f>
        <v>0.89999999999999991</v>
      </c>
    </row>
    <row r="33" spans="1:4" x14ac:dyDescent="0.25">
      <c r="A33" t="s">
        <v>4</v>
      </c>
      <c r="B33">
        <f t="shared" si="3"/>
        <v>0.2</v>
      </c>
      <c r="C33">
        <f t="shared" si="4"/>
        <v>1.8</v>
      </c>
      <c r="D33">
        <f t="shared" si="5"/>
        <v>1.8</v>
      </c>
    </row>
    <row r="36" spans="1:4" x14ac:dyDescent="0.25">
      <c r="B36" t="s">
        <v>25</v>
      </c>
      <c r="C36" t="s">
        <v>26</v>
      </c>
    </row>
    <row r="37" spans="1:4" x14ac:dyDescent="0.25">
      <c r="A37" t="s">
        <v>0</v>
      </c>
      <c r="B37">
        <f>ROUND(B22*D29, 1)</f>
        <v>0.7</v>
      </c>
      <c r="C37" s="1">
        <f>ABS(B10-B37*$C$17/D29)/B10</f>
        <v>2.7777777777777676E-2</v>
      </c>
    </row>
    <row r="38" spans="1:4" x14ac:dyDescent="0.25">
      <c r="A38" t="s">
        <v>1</v>
      </c>
      <c r="B38">
        <f t="shared" ref="B38:B41" si="6">ROUND(B23*D30, 1)</f>
        <v>1</v>
      </c>
      <c r="C38" s="1">
        <f>ABS(B11-B38*$C$17/D30)/B11</f>
        <v>1.6260162601625869E-2</v>
      </c>
    </row>
    <row r="39" spans="1:4" x14ac:dyDescent="0.25">
      <c r="A39" t="s">
        <v>2</v>
      </c>
      <c r="B39">
        <f t="shared" si="6"/>
        <v>0.3</v>
      </c>
      <c r="C39" s="1">
        <f t="shared" ref="C38:C41" si="7">ABS(B12-B39*$C$17/D31)/B12</f>
        <v>1.0101010101010147E-2</v>
      </c>
    </row>
    <row r="40" spans="1:4" x14ac:dyDescent="0.25">
      <c r="A40" t="s">
        <v>3</v>
      </c>
      <c r="B40">
        <f t="shared" si="6"/>
        <v>0.3</v>
      </c>
      <c r="C40" s="1">
        <f t="shared" si="7"/>
        <v>1.0101010101010147E-2</v>
      </c>
    </row>
    <row r="41" spans="1:4" x14ac:dyDescent="0.25">
      <c r="A41" t="s">
        <v>4</v>
      </c>
      <c r="B41">
        <f t="shared" si="6"/>
        <v>0.8</v>
      </c>
      <c r="C41" s="1">
        <f t="shared" si="7"/>
        <v>5.4373522458628865E-2</v>
      </c>
    </row>
    <row r="44" spans="1:4" x14ac:dyDescent="0.25">
      <c r="A44" t="s">
        <v>28</v>
      </c>
    </row>
    <row r="45" spans="1:4" x14ac:dyDescent="0.25">
      <c r="A45" t="s">
        <v>27</v>
      </c>
      <c r="B45">
        <v>5000</v>
      </c>
      <c r="C45">
        <v>10000</v>
      </c>
    </row>
    <row r="46" spans="1:4" x14ac:dyDescent="0.25">
      <c r="A46" t="s">
        <v>29</v>
      </c>
      <c r="B46">
        <v>60</v>
      </c>
      <c r="C46">
        <v>30</v>
      </c>
    </row>
    <row r="47" spans="1:4" x14ac:dyDescent="0.25">
      <c r="A47" t="s">
        <v>30</v>
      </c>
      <c r="B47">
        <v>5</v>
      </c>
      <c r="C47">
        <v>6</v>
      </c>
    </row>
    <row r="49" spans="1:4" x14ac:dyDescent="0.25">
      <c r="B49" t="s">
        <v>33</v>
      </c>
      <c r="C49" t="s">
        <v>34</v>
      </c>
      <c r="D49" t="s">
        <v>24</v>
      </c>
    </row>
    <row r="50" spans="1:4" x14ac:dyDescent="0.25">
      <c r="A50" t="s">
        <v>31</v>
      </c>
      <c r="B50">
        <f>B6/$C$45</f>
        <v>0.8</v>
      </c>
      <c r="C50">
        <v>10</v>
      </c>
      <c r="D50">
        <v>8</v>
      </c>
    </row>
    <row r="51" spans="1:4" x14ac:dyDescent="0.25">
      <c r="A51" t="s">
        <v>32</v>
      </c>
      <c r="B51">
        <f>B7/$C$45</f>
        <v>0.8</v>
      </c>
      <c r="C51">
        <v>10</v>
      </c>
      <c r="D51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slimakanzer</dc:creator>
  <cp:lastModifiedBy>slimakanzer</cp:lastModifiedBy>
  <dcterms:created xsi:type="dcterms:W3CDTF">2021-02-22T10:26:22Z</dcterms:created>
  <dcterms:modified xsi:type="dcterms:W3CDTF">2021-02-22T12:00:57Z</dcterms:modified>
</cp:coreProperties>
</file>