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1\OneDrive\Рабочий стол\ITMO work\3 сем\Физика\лаба 3.05\"/>
    </mc:Choice>
  </mc:AlternateContent>
  <xr:revisionPtr revIDLastSave="0" documentId="8_{1D2BD997-23AE-4B1B-A385-B0C53A511A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P15" i="1"/>
  <c r="H27" i="1"/>
  <c r="H28" i="1"/>
  <c r="H29" i="1"/>
  <c r="H30" i="1"/>
  <c r="H31" i="1"/>
  <c r="H26" i="1"/>
  <c r="G31" i="1"/>
  <c r="G30" i="1"/>
  <c r="G29" i="1"/>
  <c r="G28" i="1"/>
  <c r="G27" i="1"/>
  <c r="G26" i="1"/>
  <c r="F26" i="1"/>
  <c r="F19" i="1"/>
  <c r="F20" i="1"/>
  <c r="F21" i="1"/>
  <c r="F22" i="1"/>
  <c r="F23" i="1"/>
  <c r="M16" i="1"/>
  <c r="N17" i="1" s="1"/>
  <c r="O17" i="1" s="1"/>
  <c r="N20" i="1"/>
  <c r="O20" i="1" s="1"/>
  <c r="N19" i="1"/>
  <c r="O19" i="1" s="1"/>
  <c r="N18" i="1"/>
  <c r="O18" i="1" s="1"/>
  <c r="N16" i="1"/>
  <c r="O16" i="1" s="1"/>
  <c r="F18" i="1"/>
  <c r="L16" i="1"/>
  <c r="G19" i="1"/>
  <c r="G20" i="1"/>
  <c r="G21" i="1"/>
  <c r="G22" i="1"/>
  <c r="G23" i="1"/>
  <c r="G18" i="1"/>
  <c r="L17" i="1"/>
  <c r="L18" i="1"/>
  <c r="L19" i="1"/>
  <c r="L20" i="1"/>
  <c r="L21" i="1"/>
  <c r="N3" i="1"/>
  <c r="N4" i="1"/>
  <c r="N5" i="1"/>
  <c r="N6" i="1"/>
  <c r="N7" i="1"/>
  <c r="N8" i="1"/>
  <c r="N9" i="1"/>
  <c r="N10" i="1"/>
  <c r="N11" i="1"/>
  <c r="N12" i="1"/>
  <c r="N13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M3" i="1"/>
  <c r="M4" i="1"/>
  <c r="M5" i="1"/>
  <c r="M6" i="1"/>
  <c r="M7" i="1"/>
  <c r="M8" i="1"/>
  <c r="M9" i="1"/>
  <c r="M10" i="1"/>
  <c r="M11" i="1"/>
  <c r="M12" i="1"/>
  <c r="M13" i="1"/>
  <c r="M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N21" i="1" l="1"/>
  <c r="O21" i="1" s="1"/>
</calcChain>
</file>

<file path=xl/sharedStrings.xml><?xml version="1.0" encoding="utf-8"?>
<sst xmlns="http://schemas.openxmlformats.org/spreadsheetml/2006/main" count="26" uniqueCount="19">
  <si>
    <t>T</t>
  </si>
  <si>
    <t>I</t>
  </si>
  <si>
    <t>U</t>
  </si>
  <si>
    <t>R</t>
  </si>
  <si>
    <t>In R</t>
  </si>
  <si>
    <t>10^3/T</t>
  </si>
  <si>
    <t>t</t>
  </si>
  <si>
    <t>a</t>
  </si>
  <si>
    <t>i</t>
  </si>
  <si>
    <t>j</t>
  </si>
  <si>
    <t>E, Дж/К</t>
  </si>
  <si>
    <t>Е, эВ/К</t>
  </si>
  <si>
    <t>ср.a</t>
  </si>
  <si>
    <t>аi-аср</t>
  </si>
  <si>
    <t>(аi-аср)^2</t>
  </si>
  <si>
    <t>сигма</t>
  </si>
  <si>
    <t>Eср</t>
  </si>
  <si>
    <t>Ei-Eср</t>
  </si>
  <si>
    <t>(Ei-Eср)^2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</si>
</sst>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"/>
    <numFmt numFmtId="166" formatCode="0.000000"/>
    <numFmt numFmtId="169" formatCode="0.00000000000"/>
    <numFmt numFmtId="171" formatCode="0.00000000000000000000"/>
    <numFmt numFmtId="172" formatCode="0.000000000000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9" fontId="0" fillId="0" borderId="0" xfId="0" applyNumberFormat="1"/>
    <xf numFmtId="171" fontId="0" fillId="0" borderId="0" xfId="0" applyNumberFormat="1"/>
    <xf numFmtId="17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1"/>
  <sheetViews>
    <sheetView tabSelected="1" topLeftCell="D7" workbookViewId="0">
      <selection activeCell="H18" sqref="H18"/>
    </sheetView>
  </sheetViews>
  <sheetFormatPr defaultColWidth="8.77734375" defaultRowHeight="14.4" x14ac:dyDescent="0.3"/>
  <cols>
    <col min="6" max="6" width="23.77734375" bestFit="1" customWidth="1"/>
    <col min="7" max="7" width="24.44140625" bestFit="1" customWidth="1"/>
    <col min="8" max="8" width="12" bestFit="1" customWidth="1"/>
    <col min="9" max="9" width="23.77734375" bestFit="1" customWidth="1"/>
    <col min="12" max="12" width="10.77734375" bestFit="1" customWidth="1"/>
    <col min="14" max="14" width="11.109375" bestFit="1" customWidth="1"/>
    <col min="15" max="15" width="17" customWidth="1"/>
  </cols>
  <sheetData>
    <row r="1" spans="2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0</v>
      </c>
      <c r="K1" t="s">
        <v>1</v>
      </c>
      <c r="L1" t="s">
        <v>2</v>
      </c>
      <c r="M1" t="s">
        <v>3</v>
      </c>
      <c r="N1" t="s">
        <v>6</v>
      </c>
    </row>
    <row r="2" spans="2:16" x14ac:dyDescent="0.3">
      <c r="B2">
        <v>292</v>
      </c>
      <c r="C2">
        <v>1038</v>
      </c>
      <c r="D2" s="1">
        <v>0.60899999999999999</v>
      </c>
      <c r="E2" s="3">
        <f>D2/C2</f>
        <v>5.867052023121387E-4</v>
      </c>
      <c r="F2" s="1">
        <f>LOG(E2,2.7182818)</f>
        <v>-7.4409881529014816</v>
      </c>
      <c r="G2" s="1">
        <f>10^3/B2</f>
        <v>3.4246575342465753</v>
      </c>
      <c r="J2">
        <v>357</v>
      </c>
      <c r="K2">
        <v>1033</v>
      </c>
      <c r="L2" s="1">
        <v>1.4950000000000001</v>
      </c>
      <c r="M2" s="2">
        <f>L2/K2</f>
        <v>1.447241045498548E-3</v>
      </c>
      <c r="N2">
        <f>J2-273</f>
        <v>84</v>
      </c>
    </row>
    <row r="3" spans="2:16" x14ac:dyDescent="0.3">
      <c r="B3">
        <v>297</v>
      </c>
      <c r="C3">
        <v>1192</v>
      </c>
      <c r="D3" s="1">
        <v>0.61</v>
      </c>
      <c r="E3" s="3">
        <f t="shared" ref="E3:E15" si="0">D3/C3</f>
        <v>5.1174496644295297E-4</v>
      </c>
      <c r="F3" s="1">
        <f t="shared" ref="F3:F15" si="1">LOG(E3,2.7182818)</f>
        <v>-7.5776842487746219</v>
      </c>
      <c r="G3" s="1">
        <f t="shared" ref="G3:G15" si="2">10^3/B3</f>
        <v>3.3670033670033672</v>
      </c>
      <c r="J3">
        <v>352</v>
      </c>
      <c r="K3">
        <v>1040</v>
      </c>
      <c r="L3" s="1">
        <v>1.488</v>
      </c>
      <c r="M3" s="2">
        <f t="shared" ref="M3:M13" si="3">L3/K3</f>
        <v>1.4307692307692307E-3</v>
      </c>
      <c r="N3">
        <f t="shared" ref="N3:N13" si="4">J3-273</f>
        <v>79</v>
      </c>
    </row>
    <row r="4" spans="2:16" x14ac:dyDescent="0.3">
      <c r="B4">
        <v>302</v>
      </c>
      <c r="C4">
        <v>1301</v>
      </c>
      <c r="D4" s="1">
        <v>0.61099999999999999</v>
      </c>
      <c r="E4" s="3">
        <f t="shared" si="0"/>
        <v>4.6963873943120678E-4</v>
      </c>
      <c r="F4" s="1">
        <f t="shared" si="1"/>
        <v>-7.6635468785565326</v>
      </c>
      <c r="G4" s="1">
        <f t="shared" si="2"/>
        <v>3.3112582781456954</v>
      </c>
      <c r="J4">
        <v>347</v>
      </c>
      <c r="K4">
        <v>1053</v>
      </c>
      <c r="L4" s="1">
        <v>1.476</v>
      </c>
      <c r="M4" s="2">
        <f t="shared" si="3"/>
        <v>1.4017094017094018E-3</v>
      </c>
      <c r="N4">
        <f t="shared" si="4"/>
        <v>74</v>
      </c>
    </row>
    <row r="5" spans="2:16" x14ac:dyDescent="0.3">
      <c r="B5">
        <v>307</v>
      </c>
      <c r="C5">
        <v>1391</v>
      </c>
      <c r="D5" s="1">
        <v>0.61199999999999999</v>
      </c>
      <c r="E5" s="3">
        <f t="shared" si="0"/>
        <v>4.3997124370956148E-4</v>
      </c>
      <c r="F5" s="1">
        <f t="shared" si="1"/>
        <v>-7.72880126930992</v>
      </c>
      <c r="G5" s="1">
        <f t="shared" si="2"/>
        <v>3.2573289902280131</v>
      </c>
      <c r="J5">
        <v>342</v>
      </c>
      <c r="K5">
        <v>1061</v>
      </c>
      <c r="L5" s="1">
        <v>1.4710000000000001</v>
      </c>
      <c r="M5" s="2">
        <f t="shared" si="3"/>
        <v>1.3864278982092366E-3</v>
      </c>
      <c r="N5">
        <f t="shared" si="4"/>
        <v>69</v>
      </c>
    </row>
    <row r="6" spans="2:16" x14ac:dyDescent="0.3">
      <c r="B6">
        <v>312</v>
      </c>
      <c r="C6">
        <v>1457</v>
      </c>
      <c r="D6" s="1">
        <v>0.61299999999999999</v>
      </c>
      <c r="E6" s="3">
        <f t="shared" si="0"/>
        <v>4.2072752230610844E-4</v>
      </c>
      <c r="F6" s="1">
        <f t="shared" si="1"/>
        <v>-7.773525230626035</v>
      </c>
      <c r="G6" s="1">
        <f t="shared" si="2"/>
        <v>3.2051282051282053</v>
      </c>
      <c r="J6">
        <v>337</v>
      </c>
      <c r="K6">
        <v>1074</v>
      </c>
      <c r="L6" s="1">
        <v>1.4590000000000001</v>
      </c>
      <c r="M6" s="2">
        <f t="shared" si="3"/>
        <v>1.3584729981378028E-3</v>
      </c>
      <c r="N6">
        <f t="shared" si="4"/>
        <v>64</v>
      </c>
    </row>
    <row r="7" spans="2:16" x14ac:dyDescent="0.3">
      <c r="B7">
        <v>317</v>
      </c>
      <c r="C7">
        <v>1519</v>
      </c>
      <c r="D7" s="1">
        <v>0.61399999999999999</v>
      </c>
      <c r="E7" s="3">
        <f t="shared" si="0"/>
        <v>4.0421329822251483E-4</v>
      </c>
      <c r="F7" s="1">
        <f t="shared" si="1"/>
        <v>-7.8135679352348983</v>
      </c>
      <c r="G7" s="1">
        <f t="shared" si="2"/>
        <v>3.1545741324921135</v>
      </c>
      <c r="J7">
        <v>332</v>
      </c>
      <c r="K7">
        <v>1086</v>
      </c>
      <c r="L7" s="1">
        <v>1.448</v>
      </c>
      <c r="M7" s="2">
        <f t="shared" si="3"/>
        <v>1.3333333333333333E-3</v>
      </c>
      <c r="N7">
        <f t="shared" si="4"/>
        <v>59</v>
      </c>
    </row>
    <row r="8" spans="2:16" x14ac:dyDescent="0.3">
      <c r="B8">
        <v>322</v>
      </c>
      <c r="C8">
        <v>1560</v>
      </c>
      <c r="D8" s="1">
        <v>0.61499999999999999</v>
      </c>
      <c r="E8" s="3">
        <f t="shared" si="0"/>
        <v>3.9423076923076922E-4</v>
      </c>
      <c r="F8" s="1">
        <f t="shared" si="1"/>
        <v>-7.8385741934851358</v>
      </c>
      <c r="G8" s="1">
        <f t="shared" si="2"/>
        <v>3.1055900621118013</v>
      </c>
      <c r="J8">
        <v>327</v>
      </c>
      <c r="K8">
        <v>1098</v>
      </c>
      <c r="L8" s="1">
        <v>1.4390000000000001</v>
      </c>
      <c r="M8" s="2">
        <f t="shared" si="3"/>
        <v>1.3105646630236795E-3</v>
      </c>
      <c r="N8">
        <f t="shared" si="4"/>
        <v>54</v>
      </c>
    </row>
    <row r="9" spans="2:16" x14ac:dyDescent="0.3">
      <c r="B9">
        <v>327</v>
      </c>
      <c r="C9">
        <v>1597</v>
      </c>
      <c r="D9" s="1">
        <v>0.61599999999999999</v>
      </c>
      <c r="E9" s="3">
        <f t="shared" si="0"/>
        <v>3.8572323105823416E-4</v>
      </c>
      <c r="F9" s="1">
        <f t="shared" si="1"/>
        <v>-7.8603905459579702</v>
      </c>
      <c r="G9" s="1">
        <f t="shared" si="2"/>
        <v>3.0581039755351682</v>
      </c>
      <c r="J9">
        <v>322</v>
      </c>
      <c r="K9">
        <v>1110</v>
      </c>
      <c r="L9" s="1">
        <v>1.4279999999999999</v>
      </c>
      <c r="M9" s="2">
        <f t="shared" si="3"/>
        <v>1.2864864864864864E-3</v>
      </c>
      <c r="N9">
        <f t="shared" si="4"/>
        <v>49</v>
      </c>
    </row>
    <row r="10" spans="2:16" x14ac:dyDescent="0.3">
      <c r="B10">
        <v>332</v>
      </c>
      <c r="C10">
        <v>1629</v>
      </c>
      <c r="D10" s="1">
        <v>0.61699999999999999</v>
      </c>
      <c r="E10" s="3">
        <f t="shared" si="0"/>
        <v>3.7875997544505833E-4</v>
      </c>
      <c r="F10" s="1">
        <f t="shared" si="1"/>
        <v>-7.8786079461638607</v>
      </c>
      <c r="G10" s="1">
        <f t="shared" si="2"/>
        <v>3.0120481927710845</v>
      </c>
      <c r="J10">
        <v>317</v>
      </c>
      <c r="K10">
        <v>1121</v>
      </c>
      <c r="L10" s="1">
        <v>1.42</v>
      </c>
      <c r="M10" s="2">
        <f t="shared" si="3"/>
        <v>1.2667261373773416E-3</v>
      </c>
      <c r="N10">
        <f t="shared" si="4"/>
        <v>44</v>
      </c>
    </row>
    <row r="11" spans="2:16" x14ac:dyDescent="0.3">
      <c r="B11">
        <v>337</v>
      </c>
      <c r="C11">
        <v>1656</v>
      </c>
      <c r="D11" s="1">
        <v>0.61799999999999999</v>
      </c>
      <c r="E11" s="3">
        <f t="shared" si="0"/>
        <v>3.7318840579710143E-4</v>
      </c>
      <c r="F11" s="1">
        <f t="shared" si="1"/>
        <v>-7.8934272391098688</v>
      </c>
      <c r="G11" s="1">
        <f t="shared" si="2"/>
        <v>2.9673590504451037</v>
      </c>
      <c r="J11">
        <v>312</v>
      </c>
      <c r="K11">
        <v>1131</v>
      </c>
      <c r="L11" s="1">
        <v>1.4119999999999999</v>
      </c>
      <c r="M11" s="2">
        <f t="shared" si="3"/>
        <v>1.2484526967285587E-3</v>
      </c>
      <c r="N11">
        <f t="shared" si="4"/>
        <v>39</v>
      </c>
    </row>
    <row r="12" spans="2:16" x14ac:dyDescent="0.3">
      <c r="B12">
        <v>342</v>
      </c>
      <c r="C12">
        <v>1675</v>
      </c>
      <c r="D12" s="1">
        <v>0.61899999999999999</v>
      </c>
      <c r="E12" s="3">
        <f t="shared" si="0"/>
        <v>3.6955223880597016E-4</v>
      </c>
      <c r="F12" s="1">
        <f t="shared" si="1"/>
        <v>-7.9032185332994347</v>
      </c>
      <c r="G12" s="1">
        <f t="shared" si="2"/>
        <v>2.9239766081871346</v>
      </c>
      <c r="J12">
        <v>307</v>
      </c>
      <c r="K12">
        <v>1142</v>
      </c>
      <c r="L12" s="1">
        <v>1.4019999999999999</v>
      </c>
      <c r="M12" s="2">
        <f t="shared" si="3"/>
        <v>1.2276707530647986E-3</v>
      </c>
      <c r="N12">
        <f t="shared" si="4"/>
        <v>34</v>
      </c>
    </row>
    <row r="13" spans="2:16" x14ac:dyDescent="0.3">
      <c r="B13">
        <v>347</v>
      </c>
      <c r="C13">
        <v>1690</v>
      </c>
      <c r="D13" s="1">
        <v>0.62</v>
      </c>
      <c r="E13" s="3">
        <f t="shared" si="0"/>
        <v>3.6686390532544378E-4</v>
      </c>
      <c r="F13" s="1">
        <f t="shared" si="1"/>
        <v>-7.9105196916792853</v>
      </c>
      <c r="G13" s="1">
        <f t="shared" si="2"/>
        <v>2.8818443804034581</v>
      </c>
      <c r="J13">
        <v>302</v>
      </c>
      <c r="K13">
        <v>1154</v>
      </c>
      <c r="L13" s="1">
        <v>1.393</v>
      </c>
      <c r="M13" s="2">
        <f t="shared" si="3"/>
        <v>1.207105719237435E-3</v>
      </c>
      <c r="N13">
        <f t="shared" si="4"/>
        <v>29</v>
      </c>
    </row>
    <row r="14" spans="2:16" x14ac:dyDescent="0.3">
      <c r="B14">
        <v>352</v>
      </c>
      <c r="C14">
        <v>1704</v>
      </c>
      <c r="D14" s="1">
        <v>0.621</v>
      </c>
      <c r="E14" s="3">
        <f t="shared" si="0"/>
        <v>3.6443661971830986E-4</v>
      </c>
      <c r="F14" s="1">
        <f t="shared" si="1"/>
        <v>-7.9171579873265863</v>
      </c>
      <c r="G14" s="1">
        <f t="shared" si="2"/>
        <v>2.8409090909090908</v>
      </c>
      <c r="P14" t="s">
        <v>15</v>
      </c>
    </row>
    <row r="15" spans="2:16" x14ac:dyDescent="0.3">
      <c r="B15">
        <v>357</v>
      </c>
      <c r="C15">
        <v>1717</v>
      </c>
      <c r="D15" s="1">
        <v>0.622</v>
      </c>
      <c r="E15" s="3">
        <f t="shared" si="0"/>
        <v>3.6225975538730341E-4</v>
      </c>
      <c r="F15" s="1">
        <f t="shared" si="1"/>
        <v>-7.923149130091824</v>
      </c>
      <c r="G15" s="1">
        <f t="shared" si="2"/>
        <v>2.8011204481792715</v>
      </c>
      <c r="J15" t="s">
        <v>8</v>
      </c>
      <c r="K15" t="s">
        <v>9</v>
      </c>
      <c r="L15" t="s">
        <v>7</v>
      </c>
      <c r="M15" t="s">
        <v>12</v>
      </c>
      <c r="N15" t="s">
        <v>13</v>
      </c>
      <c r="O15" t="s">
        <v>14</v>
      </c>
      <c r="P15">
        <f>SQRT(SUM(O16:O21))/5</f>
        <v>1.0721237771453316E-4</v>
      </c>
    </row>
    <row r="16" spans="2:16" x14ac:dyDescent="0.3">
      <c r="D16" s="1"/>
      <c r="J16">
        <v>1</v>
      </c>
      <c r="K16">
        <v>7</v>
      </c>
      <c r="L16" s="2">
        <f>(M2-M8)/(M8*N2-M2*N8)</f>
        <v>4.2796407004450816E-3</v>
      </c>
      <c r="M16" s="2">
        <f>SUM(L16:L21)/6</f>
        <v>4.214220555310128E-3</v>
      </c>
      <c r="N16" s="3">
        <f>L16-M16</f>
        <v>6.5420145134953596E-5</v>
      </c>
      <c r="O16" s="4">
        <f>N16*N16</f>
        <v>4.2797953894783927E-9</v>
      </c>
    </row>
    <row r="17" spans="4:15" x14ac:dyDescent="0.3">
      <c r="D17" t="s">
        <v>8</v>
      </c>
      <c r="E17" t="s">
        <v>9</v>
      </c>
      <c r="F17" t="s">
        <v>10</v>
      </c>
      <c r="G17" t="s">
        <v>11</v>
      </c>
      <c r="J17">
        <v>2</v>
      </c>
      <c r="K17">
        <v>8</v>
      </c>
      <c r="L17" s="2">
        <f t="shared" ref="L17:L21" si="5">(M3-M9)/(M9*N3-M3*N9)</f>
        <v>4.5768099502750056E-3</v>
      </c>
      <c r="N17" s="3">
        <f>L17-M16</f>
        <v>3.6258939496487761E-4</v>
      </c>
      <c r="O17" s="4">
        <f t="shared" ref="O17:O21" si="6">N17*N17</f>
        <v>1.3147106934099602E-7</v>
      </c>
    </row>
    <row r="18" spans="4:15" x14ac:dyDescent="0.3">
      <c r="D18">
        <v>1</v>
      </c>
      <c r="E18">
        <v>9</v>
      </c>
      <c r="F18" s="5">
        <f>2*1.380649*10^(-23)*(B2*B10/(B10-B2))*LN((E2/E10))</f>
        <v>2.9286749614617599E-20</v>
      </c>
      <c r="G18" s="1">
        <f>2*8.61733*10^(-5)*(B2*B10/(B10-B2))*LN((E2/E10))</f>
        <v>0.18279344428347297</v>
      </c>
      <c r="J18">
        <v>3</v>
      </c>
      <c r="K18">
        <v>9</v>
      </c>
      <c r="L18" s="2">
        <f t="shared" si="5"/>
        <v>4.2100016550842504E-3</v>
      </c>
      <c r="N18" s="3">
        <f>L18-M16</f>
        <v>-4.2189002258776268E-6</v>
      </c>
      <c r="O18" s="4">
        <f t="shared" si="6"/>
        <v>1.779911911591029E-11</v>
      </c>
    </row>
    <row r="19" spans="4:15" x14ac:dyDescent="0.3">
      <c r="D19">
        <v>2</v>
      </c>
      <c r="E19">
        <v>10</v>
      </c>
      <c r="F19" s="5">
        <f t="shared" ref="F19:F23" si="7">2*1.380649*10^(-23)*(B3*B11/(B11-B3))*LN((E3/E11))</f>
        <v>2.1815910860618678E-20</v>
      </c>
      <c r="G19" s="1">
        <f t="shared" ref="G19:G23" si="8">2*8.61733*10^(-5)*(B3*B11/(B11-B3))*LN((E3/E11))</f>
        <v>0.13616415405837048</v>
      </c>
      <c r="J19">
        <v>4</v>
      </c>
      <c r="K19">
        <v>10</v>
      </c>
      <c r="L19" s="2">
        <f t="shared" si="5"/>
        <v>4.3019719322242977E-3</v>
      </c>
      <c r="N19" s="3">
        <f>L19-M16</f>
        <v>8.7751376914169642E-5</v>
      </c>
      <c r="O19" s="4">
        <f t="shared" si="6"/>
        <v>7.7003041503326652E-9</v>
      </c>
    </row>
    <row r="20" spans="4:15" x14ac:dyDescent="0.3">
      <c r="D20">
        <v>3</v>
      </c>
      <c r="E20">
        <v>11</v>
      </c>
      <c r="F20" s="5">
        <f t="shared" si="7"/>
        <v>1.7088463134346542E-20</v>
      </c>
      <c r="G20" s="1">
        <f t="shared" si="8"/>
        <v>0.10665775734563854</v>
      </c>
      <c r="J20">
        <v>5</v>
      </c>
      <c r="K20">
        <v>11</v>
      </c>
      <c r="L20" s="2">
        <f t="shared" si="5"/>
        <v>4.039244852814183E-3</v>
      </c>
      <c r="N20" s="3">
        <f>L20-M16</f>
        <v>-1.7497570249594505E-4</v>
      </c>
      <c r="O20" s="4">
        <f t="shared" si="6"/>
        <v>3.0616496463949473E-8</v>
      </c>
    </row>
    <row r="21" spans="4:15" x14ac:dyDescent="0.3">
      <c r="D21">
        <v>4</v>
      </c>
      <c r="E21">
        <v>12</v>
      </c>
      <c r="F21" s="5">
        <f t="shared" si="7"/>
        <v>1.3363496075984847E-20</v>
      </c>
      <c r="G21" s="1">
        <f t="shared" si="8"/>
        <v>8.3408350450017724E-2</v>
      </c>
      <c r="J21">
        <v>6</v>
      </c>
      <c r="K21">
        <v>12</v>
      </c>
      <c r="L21" s="2">
        <f t="shared" si="5"/>
        <v>3.8776542410179507E-3</v>
      </c>
      <c r="N21" s="3">
        <f>L21-M16</f>
        <v>-3.365663142921773E-4</v>
      </c>
      <c r="O21" s="4">
        <f t="shared" si="6"/>
        <v>1.1327688391622066E-7</v>
      </c>
    </row>
    <row r="22" spans="4:15" x14ac:dyDescent="0.3">
      <c r="D22">
        <v>5</v>
      </c>
      <c r="E22">
        <v>13</v>
      </c>
      <c r="F22" s="5">
        <f t="shared" si="7"/>
        <v>1.0889402125688005E-20</v>
      </c>
      <c r="G22" s="1">
        <f t="shared" si="8"/>
        <v>6.7966276453867006E-2</v>
      </c>
    </row>
    <row r="23" spans="4:15" x14ac:dyDescent="0.3">
      <c r="D23">
        <v>6</v>
      </c>
      <c r="E23">
        <v>14</v>
      </c>
      <c r="F23" s="5">
        <f t="shared" si="7"/>
        <v>8.560848124030119E-21</v>
      </c>
      <c r="G23" s="1">
        <f t="shared" si="8"/>
        <v>5.3432591023966608E-2</v>
      </c>
    </row>
    <row r="25" spans="4:15" x14ac:dyDescent="0.3">
      <c r="F25" t="s">
        <v>16</v>
      </c>
      <c r="G25" t="s">
        <v>17</v>
      </c>
      <c r="H25" t="s">
        <v>18</v>
      </c>
      <c r="I25" t="s">
        <v>15</v>
      </c>
    </row>
    <row r="26" spans="4:15" x14ac:dyDescent="0.3">
      <c r="F26" s="6">
        <f>SUM(F18:F23)/6</f>
        <v>1.68341449892143E-20</v>
      </c>
      <c r="G26" s="6">
        <f>F18-F26</f>
        <v>1.2452604625403299E-20</v>
      </c>
      <c r="H26">
        <f>G26*G26</f>
        <v>1.5506736195661562E-40</v>
      </c>
      <c r="I26" s="6">
        <f>SQRT(SUM(H26:H31))/5</f>
        <v>3.4396676786274722E-21</v>
      </c>
    </row>
    <row r="27" spans="4:15" x14ac:dyDescent="0.3">
      <c r="G27" s="6">
        <f>F19-F26</f>
        <v>4.9817658714043778E-21</v>
      </c>
      <c r="H27">
        <f t="shared" ref="H27:H31" si="9">G27*G27</f>
        <v>2.4817991197489418E-41</v>
      </c>
    </row>
    <row r="28" spans="4:15" x14ac:dyDescent="0.3">
      <c r="G28" s="6">
        <f>F20-F26</f>
        <v>2.5431814513224246E-22</v>
      </c>
      <c r="H28">
        <f t="shared" si="9"/>
        <v>6.4677718943504336E-44</v>
      </c>
    </row>
    <row r="29" spans="4:15" x14ac:dyDescent="0.3">
      <c r="G29" s="6">
        <f>F21-F26</f>
        <v>-3.4706489132294528E-21</v>
      </c>
      <c r="H29">
        <f t="shared" si="9"/>
        <v>1.2045403878900782E-41</v>
      </c>
    </row>
    <row r="30" spans="4:15" x14ac:dyDescent="0.3">
      <c r="G30" s="6">
        <f>F22-F26</f>
        <v>-5.9447428635262944E-21</v>
      </c>
      <c r="H30">
        <f t="shared" si="9"/>
        <v>3.5339967713446805E-41</v>
      </c>
    </row>
    <row r="31" spans="4:15" x14ac:dyDescent="0.3">
      <c r="G31" s="6">
        <f>F23-F26</f>
        <v>-8.2732968651841808E-21</v>
      </c>
      <c r="H31">
        <f t="shared" si="9"/>
        <v>6.844744101946639E-41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Артём Сливкин</cp:lastModifiedBy>
  <dcterms:created xsi:type="dcterms:W3CDTF">2015-06-05T18:19:34Z</dcterms:created>
  <dcterms:modified xsi:type="dcterms:W3CDTF">2023-12-20T13:05:07Z</dcterms:modified>
</cp:coreProperties>
</file>