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525"/>
  </bookViews>
  <sheets>
    <sheet name="私募业绩表" sheetId="2" r:id="rId1"/>
    <sheet name="基本信息梳理" sheetId="1" r:id="rId2"/>
    <sheet name="策略环境" sheetId="3" r:id="rId3"/>
    <sheet name="基础数据" sheetId="4" r:id="rId4"/>
    <sheet name="公募数据跟踪" sheetId="5" r:id="rId5"/>
  </sheets>
  <externalReferences>
    <externalReference r:id="rId6"/>
  </externalReferences>
  <definedNames>
    <definedName name="_xlnm._FilterDatabase" localSheetId="0" hidden="1">私募业绩表!$B$2:$Y$37</definedName>
    <definedName name="_xlnm._FilterDatabase" localSheetId="4" hidden="1">公募数据跟踪!$B$3:$E$23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<sst xmlns="http://schemas.openxmlformats.org/spreadsheetml/2006/main" count="731" uniqueCount="333">
  <si>
    <t>CTA策略收益跟踪（2025.4.30-2025.5.9）</t>
  </si>
  <si>
    <t>序号</t>
  </si>
  <si>
    <t>策略类型</t>
  </si>
  <si>
    <t>细分策略</t>
  </si>
  <si>
    <t>持仓周期</t>
  </si>
  <si>
    <t>基金名称</t>
  </si>
  <si>
    <t>成立日期</t>
  </si>
  <si>
    <t>最新净值日期</t>
  </si>
  <si>
    <t>年化收益</t>
  </si>
  <si>
    <t>最大回撤</t>
  </si>
  <si>
    <t>夏普比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</si>
  <si>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</si>
  <si>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</si>
  <si>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</si>
  <si>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</si>
  <si>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</si>
  <si>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</si>
  <si>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</si>
  <si>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2.21-4.11</t>
  </si>
  <si>
    <t>4.30-5.9</t>
  </si>
  <si>
    <t>排序</t>
  </si>
  <si>
    <t>推荐</t>
  </si>
  <si>
    <t>主观CTA</t>
  </si>
  <si>
    <t>时序</t>
  </si>
  <si>
    <t>/</t>
  </si>
  <si>
    <t>草本优益1号</t>
  </si>
  <si>
    <t>2018-09-07</t>
  </si>
  <si>
    <t>草本致远1号</t>
  </si>
  <si>
    <t>2020-11-06</t>
  </si>
  <si>
    <t/>
  </si>
  <si>
    <t>量化CTA+市场中性</t>
  </si>
  <si>
    <t>90%时序+10%套利</t>
  </si>
  <si>
    <t>中周期</t>
  </si>
  <si>
    <t>千衍六贞1号B类</t>
  </si>
  <si>
    <t>2023-10-27</t>
  </si>
  <si>
    <t>瑞达期货-瑞智无忧共赢7号</t>
  </si>
  <si>
    <t>股指CTA</t>
  </si>
  <si>
    <t>短周期</t>
  </si>
  <si>
    <t>细水居20号</t>
  </si>
  <si>
    <t>2022-08-25</t>
  </si>
  <si>
    <t>均成CTA1号</t>
  </si>
  <si>
    <t>量化CTA</t>
  </si>
  <si>
    <t>长周期</t>
  </si>
  <si>
    <t>宏锡量化CTA7号</t>
  </si>
  <si>
    <t>2017-02-17</t>
  </si>
  <si>
    <t>弘源多元化CTA</t>
  </si>
  <si>
    <r>
      <rPr>
        <sz val="10"/>
        <color theme="1"/>
        <rFont val="宋体"/>
        <charset val="134"/>
        <scheme val="minor"/>
      </rPr>
      <t>8</t>
    </r>
    <r>
      <rPr>
        <sz val="10"/>
        <color theme="1"/>
        <rFont val="宋体"/>
        <charset val="134"/>
        <scheme val="minor"/>
      </rPr>
      <t>0%时序+20%套利</t>
    </r>
  </si>
  <si>
    <t>千象15期</t>
  </si>
  <si>
    <t>2017-05-15</t>
  </si>
  <si>
    <t>众壹资产量合兴成一号</t>
  </si>
  <si>
    <t>铭跃行远均衡专享八号</t>
  </si>
  <si>
    <t>旭诺CTA三号</t>
  </si>
  <si>
    <t>东海龙王一号</t>
  </si>
  <si>
    <t>复合策略</t>
  </si>
  <si>
    <t>文谛量化优选三号</t>
  </si>
  <si>
    <t>2019-02-15</t>
  </si>
  <si>
    <t>会世元丰CTA1号</t>
  </si>
  <si>
    <t>时序+套利</t>
  </si>
  <si>
    <t>2018-08-03</t>
  </si>
  <si>
    <t>简雍斯量先锋</t>
  </si>
  <si>
    <t>80%时序+20%套利</t>
  </si>
  <si>
    <t>黑翼CTA8号</t>
  </si>
  <si>
    <t>2018-10-17</t>
  </si>
  <si>
    <t>远澜云杉</t>
  </si>
  <si>
    <t>90%截面+10%时序</t>
  </si>
  <si>
    <t>2017-03-03</t>
  </si>
  <si>
    <t>量化CTA+混合中性</t>
  </si>
  <si>
    <t>2/3截面+1/3时序</t>
  </si>
  <si>
    <t>量派CTA七号</t>
  </si>
  <si>
    <t>2023-01-06</t>
  </si>
  <si>
    <t>闻道稳健一号</t>
  </si>
  <si>
    <t>2019-07-05</t>
  </si>
  <si>
    <t>安贤CTA量化一号</t>
  </si>
  <si>
    <t>基本面量化CTA</t>
  </si>
  <si>
    <t>基本面CTA</t>
  </si>
  <si>
    <t>2015-11-06</t>
  </si>
  <si>
    <t>旌安1号</t>
  </si>
  <si>
    <t>2018-05-18</t>
  </si>
  <si>
    <t>星恒哲萌1号</t>
  </si>
  <si>
    <t>85%时序+15%截面</t>
  </si>
  <si>
    <t>2020-09-11</t>
  </si>
  <si>
    <t>唯瞻五号</t>
  </si>
  <si>
    <t>2024-09-27</t>
  </si>
  <si>
    <t>远澜翠柏1号</t>
  </si>
  <si>
    <t>2019-06-06</t>
  </si>
  <si>
    <t>主观套利</t>
  </si>
  <si>
    <t>套利（少量趋势敞口）</t>
  </si>
  <si>
    <t>2019-01-31</t>
  </si>
  <si>
    <t>2018-06-29</t>
  </si>
  <si>
    <t>跨市场套利（内外盘）</t>
  </si>
  <si>
    <t>金和和善对冲1号</t>
  </si>
  <si>
    <t>2021-10-28</t>
  </si>
  <si>
    <t>跨期、跨品种套利（少量趋势敞口）</t>
  </si>
  <si>
    <t>2021-04-16</t>
  </si>
  <si>
    <t>量化套利</t>
  </si>
  <si>
    <t>跨期套利（股指）</t>
  </si>
  <si>
    <t>博普安兴私享一号B类份额</t>
  </si>
  <si>
    <t>2024-03-22</t>
  </si>
  <si>
    <t>2023-09-15</t>
  </si>
  <si>
    <t>跨期套利（基本面）</t>
  </si>
  <si>
    <t>2017-05-12</t>
  </si>
  <si>
    <t>注：仅供内部参考，请勿外传。</t>
  </si>
  <si>
    <t>济海实恒对冲二号</t>
  </si>
  <si>
    <t>日内</t>
  </si>
  <si>
    <t>高频</t>
  </si>
  <si>
    <t>1-3天</t>
  </si>
  <si>
    <t>3-7天</t>
  </si>
  <si>
    <t>7天以上</t>
  </si>
  <si>
    <t>大类策略</t>
  </si>
  <si>
    <t>管理人</t>
  </si>
  <si>
    <t>基金经理</t>
  </si>
  <si>
    <t>基金代码</t>
  </si>
  <si>
    <t>具体策略</t>
  </si>
  <si>
    <t>杠杆比率</t>
  </si>
  <si>
    <t>因子类型</t>
  </si>
  <si>
    <t>频率</t>
  </si>
  <si>
    <t>聚焦板块/品种</t>
  </si>
  <si>
    <t>净值</t>
  </si>
  <si>
    <t>济海</t>
  </si>
  <si>
    <t>潘燕妹、唐年忠、朱思磊</t>
  </si>
  <si>
    <t>SGC034</t>
  </si>
  <si>
    <t>基本面+技术面</t>
  </si>
  <si>
    <t>35%以内，一般10-15%</t>
  </si>
  <si>
    <t>有色/黑色/农产品/能化</t>
  </si>
  <si>
    <t>无</t>
  </si>
  <si>
    <t>草本</t>
  </si>
  <si>
    <t>曹登雷</t>
  </si>
  <si>
    <t>SEM760</t>
  </si>
  <si>
    <t>不超过30%</t>
  </si>
  <si>
    <t>农产品/宏观工业品</t>
  </si>
  <si>
    <t>火富牛</t>
  </si>
  <si>
    <t>刘智勇</t>
  </si>
  <si>
    <t>SND951</t>
  </si>
  <si>
    <t>农产品</t>
  </si>
  <si>
    <t>截面</t>
  </si>
  <si>
    <t>均成</t>
  </si>
  <si>
    <t>司维</t>
  </si>
  <si>
    <t>SS0221</t>
  </si>
  <si>
    <t>40%左右</t>
  </si>
  <si>
    <t>量价：基本面=1：1</t>
  </si>
  <si>
    <t>中周期，股指平均2天，商品平均5-7天</t>
  </si>
  <si>
    <t>70%商品+30%股指</t>
  </si>
  <si>
    <t>黑翼</t>
  </si>
  <si>
    <t>陈泽浩</t>
  </si>
  <si>
    <t>SEM387</t>
  </si>
  <si>
    <t>80%时序（70%趋势+10%反转）+20%套利</t>
  </si>
  <si>
    <t>10-20%</t>
  </si>
  <si>
    <t>量价</t>
  </si>
  <si>
    <t>多周期，平均中周期，平均持仓7-10天。其中，0-3天，30%；3-10天，40%；15天以上，30%</t>
  </si>
  <si>
    <t>70%商品+30%股指、国债</t>
  </si>
  <si>
    <t>私募排排</t>
  </si>
  <si>
    <t>弘源泰平</t>
  </si>
  <si>
    <t>文潇、朱明昊</t>
  </si>
  <si>
    <t>SLS182</t>
  </si>
  <si>
    <t>时序85%（80%是规则类）、截面15%</t>
  </si>
  <si>
    <t>5%-30%，平均15%</t>
  </si>
  <si>
    <t>多周期，平均中周期。其中，短周期（&lt;3天）25%、中周期（3-10天）50%、长周期（&gt;10天）25%。</t>
  </si>
  <si>
    <t>基金经理更换，需要进一步交流</t>
  </si>
  <si>
    <t>众壹</t>
  </si>
  <si>
    <t>谢赵维</t>
  </si>
  <si>
    <t>SCV067</t>
  </si>
  <si>
    <t>时序（趋势追踪100%）</t>
  </si>
  <si>
    <t>5-20%</t>
  </si>
  <si>
    <t>基本面+量价</t>
  </si>
  <si>
    <t>短周期，1-3天</t>
  </si>
  <si>
    <t>旭诺</t>
  </si>
  <si>
    <t>罗晨</t>
  </si>
  <si>
    <t>SGP516</t>
  </si>
  <si>
    <t>时序（80%趋势+20%反转）</t>
  </si>
  <si>
    <t>平均25%</t>
  </si>
  <si>
    <t>中短周期，平均3-5天为主。股指，日内30min-180min，日间1-2天和5-10天；商品：5天以内、5-10天、10天以上各占1/3。</t>
  </si>
  <si>
    <t>40%股指+60%商品</t>
  </si>
  <si>
    <t>千衍</t>
  </si>
  <si>
    <t>庞钰嗣</t>
  </si>
  <si>
    <t>ACG52B</t>
  </si>
  <si>
    <t>CTA+80%中性，90%趋势+10%截面多空与产业链配对的对冲策略</t>
  </si>
  <si>
    <t>量价因子为主</t>
  </si>
  <si>
    <t>平均中长周期（4-5天）其中，短（1-3天）中（5-7天）长（10-15天）各30%。</t>
  </si>
  <si>
    <t>70%商品+20%股指+10%国债</t>
  </si>
  <si>
    <t>宏锡</t>
  </si>
  <si>
    <t>陈迪强</t>
  </si>
  <si>
    <t>SN3221</t>
  </si>
  <si>
    <t>时序（动量）</t>
  </si>
  <si>
    <t>20-30%</t>
  </si>
  <si>
    <t>量价数据为主</t>
  </si>
  <si>
    <t>中长周期（平均1-2周）</t>
  </si>
  <si>
    <t>会世</t>
  </si>
  <si>
    <t>张议夫</t>
  </si>
  <si>
    <t>SEC905</t>
  </si>
  <si>
    <t>时序为主，截面为辅（截面统计套利）</t>
  </si>
  <si>
    <t>20%左右</t>
  </si>
  <si>
    <t>商品3-4天；股指1-2天；国债2-3天</t>
  </si>
  <si>
    <t>简雍</t>
  </si>
  <si>
    <t>张峰</t>
  </si>
  <si>
    <t>SAPG52</t>
  </si>
  <si>
    <t>日内短周期</t>
  </si>
  <si>
    <t>50%商品+50%股指</t>
  </si>
  <si>
    <t>铭跃</t>
  </si>
  <si>
    <t>徐盛</t>
  </si>
  <si>
    <t>SAHP05</t>
  </si>
  <si>
    <t>上限30%，中枢15%-20%</t>
  </si>
  <si>
    <t>短周期，平均1-3天</t>
  </si>
  <si>
    <t>邮箱</t>
  </si>
  <si>
    <t>时序+中性</t>
  </si>
  <si>
    <t>千象</t>
  </si>
  <si>
    <t>陈斌</t>
  </si>
  <si>
    <t>ST4277</t>
  </si>
  <si>
    <t>时序（70-80%趋势跟踪（预测型））+20-30%产业链套利</t>
  </si>
  <si>
    <t>不超过30%，中枢10%左右</t>
  </si>
  <si>
    <t>中周期，平均3-5天</t>
  </si>
  <si>
    <t>复合</t>
  </si>
  <si>
    <t>远澜</t>
  </si>
  <si>
    <t>周龙威</t>
  </si>
  <si>
    <t>S83994</t>
  </si>
  <si>
    <t>保证金占比日均35%</t>
  </si>
  <si>
    <t>基本面因子为主</t>
  </si>
  <si>
    <t>文谛</t>
  </si>
  <si>
    <t>刘一夫</t>
  </si>
  <si>
    <t>SEX635</t>
  </si>
  <si>
    <t>趋势跟踪、截面多空、另类策略</t>
  </si>
  <si>
    <t>15-20%</t>
  </si>
  <si>
    <t>量价/基本面/另类</t>
  </si>
  <si>
    <t>中短周期，平均持仓周期2-3天</t>
  </si>
  <si>
    <t>复合偏截面</t>
  </si>
  <si>
    <t>量派</t>
  </si>
  <si>
    <t>孙林</t>
  </si>
  <si>
    <t>SZC678</t>
  </si>
  <si>
    <t>截面策略50-100%（2/3）、时序策略0-50%(1/3)，比例不断变化</t>
  </si>
  <si>
    <t>10-15%</t>
  </si>
  <si>
    <t>全周期，平均3-5天，中短周期</t>
  </si>
  <si>
    <t>安贤</t>
  </si>
  <si>
    <t>赖雨澄</t>
  </si>
  <si>
    <t>SZB647</t>
  </si>
  <si>
    <t>多类型：截面策略（多因子机器学习）、趋势策略、套利策略</t>
  </si>
  <si>
    <t>15%-25%</t>
  </si>
  <si>
    <t>量价为主</t>
  </si>
  <si>
    <t>多周期，平均周度</t>
  </si>
  <si>
    <t>做市策略</t>
  </si>
  <si>
    <t>绰瑞</t>
  </si>
  <si>
    <t>何裕璋</t>
  </si>
  <si>
    <t>绰瑞汇海16号</t>
  </si>
  <si>
    <t>期货跨期套利策略、期货锁仓结构策略</t>
  </si>
  <si>
    <t>股指</t>
  </si>
  <si>
    <t>复合偏时序</t>
  </si>
  <si>
    <t>徳贝</t>
  </si>
  <si>
    <t>尊享CTA8号</t>
  </si>
  <si>
    <t>日内30-40%
隔夜15-20%</t>
  </si>
  <si>
    <t>宽德</t>
  </si>
  <si>
    <t>卓识</t>
  </si>
  <si>
    <t>细水</t>
  </si>
  <si>
    <t>王宏渊</t>
  </si>
  <si>
    <t>STW548</t>
  </si>
  <si>
    <t>20%股指高频+30%套利+30%商品趋势+20%基本面量化CTA</t>
  </si>
  <si>
    <t>闻道</t>
  </si>
  <si>
    <t>SGT646</t>
  </si>
  <si>
    <t>量价因子</t>
  </si>
  <si>
    <t>套利</t>
  </si>
  <si>
    <t>旌安</t>
  </si>
  <si>
    <t>裘强强</t>
  </si>
  <si>
    <t>SCU345</t>
  </si>
  <si>
    <t>跨期、跨市场、跨品种套利</t>
  </si>
  <si>
    <t>中枢15%</t>
  </si>
  <si>
    <t>金和</t>
  </si>
  <si>
    <t>朱朋飞</t>
  </si>
  <si>
    <t>STA933</t>
  </si>
  <si>
    <t>内外盘套利</t>
  </si>
  <si>
    <t>根据市场机会</t>
  </si>
  <si>
    <t>唯瞻</t>
  </si>
  <si>
    <t>郑灿锋</t>
  </si>
  <si>
    <t>唯瞻一号</t>
  </si>
  <si>
    <t>40%跨期套利+60%产业链套利+2%以内单边趋势</t>
  </si>
  <si>
    <t>哲萌</t>
  </si>
  <si>
    <t>朱哲平</t>
  </si>
  <si>
    <t>ST6571</t>
  </si>
  <si>
    <t>哲萌1号</t>
  </si>
  <si>
    <t>跨品种、跨期套利，日内短线（波动率上升，价差增强）及少量趋势敞口（趋势明显）</t>
  </si>
  <si>
    <t>瑞达</t>
  </si>
  <si>
    <t>张夕阳</t>
  </si>
  <si>
    <t>SEQ456</t>
  </si>
  <si>
    <t>SS9088</t>
  </si>
  <si>
    <t>跨期套利</t>
  </si>
  <si>
    <t>博普</t>
  </si>
  <si>
    <t>袁豪</t>
  </si>
  <si>
    <t>SAHS76</t>
  </si>
  <si>
    <t>股指期现套利</t>
  </si>
  <si>
    <t>2025年商品市场走势回顾</t>
  </si>
  <si>
    <t>2025-05-09</t>
  </si>
  <si>
    <t>2018-06-08</t>
  </si>
  <si>
    <t>分公司重点销售公募收益跟踪（2025.5.6-2025.5.9）</t>
  </si>
  <si>
    <t>产品代码</t>
  </si>
  <si>
    <t>产品名称</t>
  </si>
  <si>
    <t>近一周收益</t>
  </si>
  <si>
    <t>588040.SH</t>
  </si>
  <si>
    <t>鹏华科创板50ETF</t>
  </si>
  <si>
    <t>022715.OF</t>
  </si>
  <si>
    <t>贝莱德中证A500指数增强A</t>
  </si>
  <si>
    <t>022768.OF</t>
  </si>
  <si>
    <t>浦银安盛中证A500指数增强A</t>
  </si>
  <si>
    <t>022467.OF</t>
  </si>
  <si>
    <t>国泰君安中证A500指数增强A</t>
  </si>
  <si>
    <t>022817.OF</t>
  </si>
  <si>
    <t>宏利中证A500指数增强A</t>
  </si>
  <si>
    <t>022191.OF</t>
  </si>
  <si>
    <t>华宝稳健优选三个月持有混合(FOF)A</t>
  </si>
  <si>
    <t>512240.SH</t>
  </si>
  <si>
    <t>鹏华中证A50ETF</t>
  </si>
  <si>
    <t>530580.SH</t>
  </si>
  <si>
    <t>南方上证180ETF</t>
  </si>
  <si>
    <t>563500.SH</t>
  </si>
  <si>
    <t>华宝中证A500ETF</t>
  </si>
  <si>
    <t>560610.SH</t>
  </si>
  <si>
    <t>招商中证A500ETF</t>
  </si>
  <si>
    <t>159353.SZ</t>
  </si>
  <si>
    <t>景顺长城中证A500ETF</t>
  </si>
  <si>
    <t>159351.SZ</t>
  </si>
  <si>
    <t>嘉实中证A500ETF</t>
  </si>
  <si>
    <t>563880.SH</t>
  </si>
  <si>
    <t>汇添富中证A500ETF</t>
  </si>
  <si>
    <t>563360.SH</t>
  </si>
  <si>
    <t>A500基金</t>
  </si>
  <si>
    <t>560190.SH</t>
  </si>
  <si>
    <t>鹏华中证全指公用事业ETF</t>
  </si>
  <si>
    <t>159335.SZ</t>
  </si>
  <si>
    <t>融通中证诚通央企科技创新ETF</t>
  </si>
  <si>
    <t>588910.SH</t>
  </si>
  <si>
    <t>建信上证智选科创板创新价值ETF</t>
  </si>
  <si>
    <t>589880.SH</t>
  </si>
  <si>
    <t>建信上证科创板综合ETF</t>
  </si>
  <si>
    <t>589770.SH</t>
  </si>
  <si>
    <t>招商上证科创板综合ETF</t>
  </si>
  <si>
    <t>589500.SH</t>
  </si>
  <si>
    <t>科创综指ETF工银</t>
  </si>
  <si>
    <t>数据来源：Wind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</si>
</sst>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$-409]yyyy\-mm\-dd;@"/>
    <numFmt numFmtId="178" formatCode="0.00_);[Red]\(0.00\)"/>
    <numFmt numFmtId="179" formatCode="0.00_ "/>
    <numFmt numFmtId="180" formatCode="0.0000_);[Red]\(0.0000\)"/>
    <numFmt numFmtId="181" formatCode="0.0000_ "/>
  </numFmts>
  <fonts count="32">
    <font>
      <sz val="11"/>
      <color theme="1"/>
      <name val="宋体"/>
      <charset val="134"/>
      <scheme val="minor"/>
    </font>
    <font>
      <b/>
      <sz val="14"/>
      <color theme="1"/>
      <name val="楷体"/>
      <charset val="134"/>
    </font>
    <font>
      <b/>
      <sz val="11"/>
      <color theme="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6"/>
      <color theme="1"/>
      <name val="楷体"/>
      <charset val="134"/>
    </font>
    <font>
      <b/>
      <sz val="10"/>
      <name val="宋体"/>
      <charset val="134"/>
      <scheme val="minor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20" applyNumberFormat="0" applyAlignment="0" applyProtection="0">
      <alignment vertical="center"/>
    </xf>
    <xf numFmtId="0" fontId="22" fillId="8" borderId="21" applyNumberFormat="0" applyAlignment="0" applyProtection="0">
      <alignment vertical="center"/>
    </xf>
    <xf numFmtId="0" fontId="23" fillId="8" borderId="20" applyNumberFormat="0" applyAlignment="0" applyProtection="0">
      <alignment vertical="center"/>
    </xf>
    <xf numFmtId="0" fontId="24" fillId="9" borderId="22" applyNumberFormat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10" fontId="0" fillId="0" borderId="5" xfId="0" applyNumberFormat="1" applyFont="1" applyFill="1" applyBorder="1" applyAlignment="1">
      <alignment horizontal="left" vertical="center"/>
    </xf>
    <xf numFmtId="10" fontId="0" fillId="0" borderId="6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10" fontId="0" fillId="3" borderId="5" xfId="0" applyNumberFormat="1" applyFont="1" applyFill="1" applyBorder="1" applyAlignment="1">
      <alignment horizontal="left" vertical="center"/>
    </xf>
    <xf numFmtId="10" fontId="0" fillId="3" borderId="6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10" fontId="0" fillId="0" borderId="8" xfId="0" applyNumberFormat="1" applyFont="1" applyFill="1" applyBorder="1" applyAlignment="1">
      <alignment horizontal="left" vertical="center"/>
    </xf>
    <xf numFmtId="10" fontId="0" fillId="0" borderId="9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/>
    </xf>
    <xf numFmtId="9" fontId="5" fillId="0" borderId="14" xfId="0" applyNumberFormat="1" applyFont="1" applyBorder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6" fillId="4" borderId="0" xfId="0" applyFont="1" applyFill="1">
      <alignment vertical="center"/>
    </xf>
    <xf numFmtId="0" fontId="5" fillId="0" borderId="14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>
      <alignment vertical="center"/>
    </xf>
    <xf numFmtId="0" fontId="6" fillId="5" borderId="0" xfId="0" applyFont="1" applyFill="1">
      <alignment vertical="center"/>
    </xf>
    <xf numFmtId="0" fontId="7" fillId="0" borderId="1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6" fillId="0" borderId="14" xfId="0" applyNumberFormat="1" applyFont="1" applyBorder="1" applyAlignment="1">
      <alignment horizontal="center" vertical="center"/>
    </xf>
    <xf numFmtId="178" fontId="6" fillId="0" borderId="14" xfId="0" applyNumberFormat="1" applyFont="1" applyBorder="1" applyAlignment="1">
      <alignment horizontal="center" vertical="center"/>
    </xf>
    <xf numFmtId="10" fontId="5" fillId="0" borderId="14" xfId="0" applyNumberFormat="1" applyFont="1" applyBorder="1" applyAlignment="1">
      <alignment horizontal="center" vertical="center"/>
    </xf>
    <xf numFmtId="10" fontId="7" fillId="0" borderId="0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 wrapText="1"/>
    </xf>
    <xf numFmtId="179" fontId="5" fillId="0" borderId="0" xfId="0" applyNumberFormat="1" applyFont="1" applyBorder="1" applyAlignment="1">
      <alignment horizontal="center" vertical="center"/>
    </xf>
    <xf numFmtId="178" fontId="5" fillId="0" borderId="14" xfId="0" applyNumberFormat="1" applyFont="1" applyBorder="1" applyAlignment="1">
      <alignment horizontal="center" vertical="center"/>
    </xf>
    <xf numFmtId="10" fontId="5" fillId="0" borderId="15" xfId="0" applyNumberFormat="1" applyFont="1" applyBorder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11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176" fontId="10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76" fontId="8" fillId="0" borderId="14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80" fontId="0" fillId="0" borderId="14" xfId="0" applyNumberFormat="1" applyFont="1" applyBorder="1" applyAlignment="1">
      <alignment horizontal="center" vertical="center"/>
    </xf>
    <xf numFmtId="180" fontId="0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center" vertical="center"/>
    </xf>
    <xf numFmtId="180" fontId="11" fillId="0" borderId="0" xfId="0" applyNumberFormat="1" applyFont="1" applyBorder="1" applyAlignment="1">
      <alignment horizontal="center" vertical="center"/>
    </xf>
    <xf numFmtId="180" fontId="11" fillId="0" borderId="0" xfId="0" applyNumberFormat="1" applyFont="1" applyAlignment="1">
      <alignment horizontal="center" vertical="center"/>
    </xf>
    <xf numFmtId="180" fontId="11" fillId="0" borderId="0" xfId="0" applyNumberFormat="1" applyFont="1" applyBorder="1" applyAlignment="1">
      <alignment horizontal="center" vertical="center" wrapText="1"/>
    </xf>
    <xf numFmtId="180" fontId="11" fillId="0" borderId="14" xfId="0" applyNumberFormat="1" applyFont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/>
    </xf>
    <xf numFmtId="180" fontId="0" fillId="0" borderId="15" xfId="0" applyNumberFormat="1" applyFont="1" applyBorder="1" applyAlignment="1">
      <alignment horizontal="center" vertical="center"/>
    </xf>
    <xf numFmtId="180" fontId="11" fillId="0" borderId="0" xfId="0" applyNumberFormat="1" applyFont="1" applyAlignment="1">
      <alignment horizontal="center" vertical="center" wrapText="1"/>
    </xf>
    <xf numFmtId="176" fontId="8" fillId="0" borderId="0" xfId="0" applyNumberFormat="1" applyFont="1" applyFill="1" applyAlignment="1">
      <alignment horizontal="center" vertical="center"/>
    </xf>
    <xf numFmtId="180" fontId="0" fillId="0" borderId="0" xfId="0" applyNumberFormat="1" applyFont="1" applyFill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10" fontId="11" fillId="0" borderId="15" xfId="0" applyNumberFormat="1" applyFont="1" applyBorder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176" fontId="8" fillId="0" borderId="11" xfId="0" applyNumberFormat="1" applyFont="1" applyBorder="1" applyAlignment="1">
      <alignment horizontal="center" vertical="center"/>
    </xf>
    <xf numFmtId="10" fontId="0" fillId="0" borderId="11" xfId="0" applyNumberFormat="1" applyFont="1" applyBorder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5" xfId="0" applyFill="1" applyBorder="1">
      <alignment vertical="center"/>
    </xf>
    <xf numFmtId="179" fontId="0" fillId="0" borderId="15" xfId="0" applyNumberForma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0" xfId="0" applyBorder="1" applyAlignment="1">
      <alignment horizontal="center" vertical="center"/>
    </xf>
    <xf numFmtId="181" fontId="0" fillId="0" borderId="0" xfId="0" applyNumberFormat="1" applyFont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 wrapText="1"/>
    </xf>
    <xf numFmtId="180" fontId="0" fillId="0" borderId="15" xfId="0" applyNumberFormat="1" applyFont="1" applyBorder="1" applyAlignment="1">
      <alignment horizontal="center" vertical="center" wrapText="1"/>
    </xf>
    <xf numFmtId="0" fontId="0" fillId="0" borderId="0" xfId="0" applyFill="1" applyAlignment="1"/>
    <xf numFmtId="0" fontId="0" fillId="4" borderId="0" xfId="0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Border="1" applyAlignment="1">
      <alignment horizontal="left" vertical="center"/>
    </xf>
    <xf numFmtId="181" fontId="0" fillId="0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13</xdr:col>
      <xdr:colOff>633730</xdr:colOff>
      <xdr:row>19</xdr:row>
      <xdr:rowOff>111760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514350"/>
          <a:ext cx="8863330" cy="285496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20</xdr:row>
      <xdr:rowOff>38100</xdr:rowOff>
    </xdr:from>
    <xdr:to>
      <xdr:col>13</xdr:col>
      <xdr:colOff>647700</xdr:colOff>
      <xdr:row>22</xdr:row>
      <xdr:rowOff>114300</xdr:rowOff>
    </xdr:to>
    <xdr:sp>
      <xdr:nvSpPr>
        <xdr:cNvPr id="3" name="文本框 2"/>
        <xdr:cNvSpPr txBox="1"/>
      </xdr:nvSpPr>
      <xdr:spPr>
        <a:xfrm>
          <a:off x="704850" y="3467100"/>
          <a:ext cx="885825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2.21后，股指波动率下降，3.21后两周股指反转，不利于趋势策略，导致亏损。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626745</xdr:colOff>
      <xdr:row>50</xdr:row>
      <xdr:rowOff>85725</xdr:rowOff>
    </xdr:to>
    <xdr:pic>
      <xdr:nvPicPr>
        <xdr:cNvPr id="4" name="图片 1"/>
        <xdr:cNvPicPr>
          <a:picLocks noChangeAspect="1"/>
        </xdr:cNvPicPr>
      </xdr:nvPicPr>
      <xdr:blipFill>
        <a:blip r:embed="rId2"/>
        <a:srcRect t="9232"/>
        <a:stretch>
          <a:fillRect/>
        </a:stretch>
      </xdr:blipFill>
      <xdr:spPr>
        <a:xfrm>
          <a:off x="685800" y="4114800"/>
          <a:ext cx="8856345" cy="454342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6</xdr:col>
      <xdr:colOff>323850</xdr:colOff>
      <xdr:row>24</xdr:row>
      <xdr:rowOff>133350</xdr:rowOff>
    </xdr:from>
    <xdr:to>
      <xdr:col>12</xdr:col>
      <xdr:colOff>657225</xdr:colOff>
      <xdr:row>46</xdr:row>
      <xdr:rowOff>38100</xdr:rowOff>
    </xdr:to>
    <xdr:sp>
      <xdr:nvSpPr>
        <xdr:cNvPr id="5" name="矩形 5"/>
        <xdr:cNvSpPr/>
      </xdr:nvSpPr>
      <xdr:spPr>
        <a:xfrm>
          <a:off x="4438650" y="4248150"/>
          <a:ext cx="4448175" cy="3676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0</xdr:colOff>
      <xdr:row>51</xdr:row>
      <xdr:rowOff>0</xdr:rowOff>
    </xdr:from>
    <xdr:to>
      <xdr:col>13</xdr:col>
      <xdr:colOff>628650</xdr:colOff>
      <xdr:row>55</xdr:row>
      <xdr:rowOff>27940</xdr:rowOff>
    </xdr:to>
    <xdr:sp>
      <xdr:nvSpPr>
        <xdr:cNvPr id="6" name="文本框 5"/>
        <xdr:cNvSpPr txBox="1"/>
      </xdr:nvSpPr>
      <xdr:spPr>
        <a:xfrm>
          <a:off x="685800" y="8743950"/>
          <a:ext cx="8858250" cy="713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一季度商品行情总结：2025年以来商品市场整体维持宽幅震荡走势，无较为连贯性的趋势，结构性反转行情较多，板块间强弱关系轮动较快，市场环境整体不利于CTA策略表现。板块间强弱来看，整体还是有色和贵金属相对较强；而化工系和黑色系表现相对较弱；农产品板块整体维持宽幅震荡走势，3月份之后有所走强。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628650</xdr:colOff>
      <xdr:row>70</xdr:row>
      <xdr:rowOff>132715</xdr:rowOff>
    </xdr:to>
    <xdr:sp>
      <xdr:nvSpPr>
        <xdr:cNvPr id="7" name="文本框 6"/>
        <xdr:cNvSpPr txBox="1"/>
      </xdr:nvSpPr>
      <xdr:spPr>
        <a:xfrm>
          <a:off x="685800" y="9772650"/>
          <a:ext cx="8858250" cy="2361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一季度CTA策略表现：时序表现一般（平均收益-0.08%），截面阶段性表现较好（平均收益3.28%），套利策略相对稳健（平均收益1.26%）。</a:t>
          </a:r>
          <a:endParaRPr lang="en-US" altLang="zh-CN" sz="1100"/>
        </a:p>
        <a:p>
          <a:pPr algn="l"/>
          <a:r>
            <a:rPr lang="en-US" altLang="zh-CN" sz="1100"/>
            <a:t>旭诺：（时序，保证金占比25%，40%股指+60%商品）受股指拖累</a:t>
          </a:r>
          <a:endParaRPr lang="en-US" altLang="zh-CN" sz="1100"/>
        </a:p>
        <a:p>
          <a:pPr algn="l"/>
          <a:r>
            <a:rPr lang="en-US" altLang="zh-CN" sz="1100"/>
            <a:t>量派：（截面，保证金占比10-15%，叠加混合中性产品）</a:t>
          </a:r>
          <a:endParaRPr lang="en-US" altLang="zh-CN" sz="1100"/>
        </a:p>
        <a:p>
          <a:pPr algn="l"/>
          <a:r>
            <a:rPr lang="en-US" altLang="zh-CN" sz="1100"/>
            <a:t>黑翼：（时序，保证金占比10-20%）</a:t>
          </a:r>
          <a:endParaRPr lang="en-US" altLang="zh-CN" sz="1100"/>
        </a:p>
        <a:p>
          <a:pPr algn="l"/>
          <a:r>
            <a:rPr lang="en-US" altLang="zh-CN" sz="1100"/>
            <a:t>安贤：（混合偏截面，保证金占比15-25%）</a:t>
          </a:r>
          <a:endParaRPr lang="en-US" altLang="zh-CN" sz="1100"/>
        </a:p>
        <a:p>
          <a:pPr algn="l"/>
          <a:r>
            <a:rPr lang="en-US" altLang="zh-CN" sz="1100"/>
            <a:t>远澜：（基本面跨期套利，保证金占比50%）</a:t>
          </a:r>
          <a:endParaRPr lang="en-US" altLang="zh-CN" sz="1100"/>
        </a:p>
        <a:p>
          <a:pPr algn="l"/>
          <a:r>
            <a:rPr lang="en-US" altLang="zh-CN" sz="1100"/>
            <a:t>配置建议：</a:t>
          </a:r>
          <a:endParaRPr lang="en-US" altLang="zh-CN" sz="1100"/>
        </a:p>
        <a:p>
          <a:pPr algn="l"/>
          <a:r>
            <a:rPr lang="en-US" altLang="zh-CN" sz="1100"/>
            <a:t>（1）对于截面策略来说，当前有色板块偏强，而黑色板块较弱，有基本面支撑，后续若无大的宏观冲击，板块间强弱关系保持稳定，预计截面策略将会有好的表现。</a:t>
          </a:r>
          <a:endParaRPr lang="en-US" altLang="zh-CN" sz="1100"/>
        </a:p>
        <a:p>
          <a:pPr algn="l"/>
          <a:r>
            <a:rPr lang="en-US" altLang="zh-CN" sz="1100"/>
            <a:t>（2）基本面量化策略方面，当前大宗商品库存与商品指数正相关性走强，对于库存逻辑的基本面量化策略来说不是好的消息；大宗商品月差率与商品指数负相关性走弱，期限结构策略后续或许能有所表现。</a:t>
          </a:r>
          <a:endParaRPr lang="en-US" altLang="zh-CN" sz="1100"/>
        </a:p>
        <a:p>
          <a:pPr algn="l"/>
          <a:r>
            <a:rPr lang="en-US" altLang="zh-CN" sz="1100"/>
            <a:t>  （4）主观CTA方面，建议关注一些聚焦于细分产业链的小而美管理人。</a:t>
          </a:r>
          <a:endParaRPr lang="en-US" altLang="zh-C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return_1w"/>
      <definedName name="f_return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I37"/>
  <sheetViews>
    <sheetView tabSelected="1" zoomScale="90" zoomScaleNormal="90" workbookViewId="0">
      <pane xSplit="5" ySplit="2" topLeftCell="F3" activePane="bottomRight" state="frozen"/>
      <selection/>
      <selection pane="topRight"/>
      <selection pane="bottomLeft"/>
      <selection pane="bottomRight" activeCell="AB21" sqref="AB21"/>
    </sheetView>
  </sheetViews>
  <sheetFormatPr defaultColWidth="9" defaultRowHeight="18" customHeight="1"/>
  <cols>
    <col min="1" max="1" width="9" style="19"/>
    <col min="2" max="2" width="14.875" style="55" customWidth="1"/>
    <col min="3" max="3" width="18.5" style="55" customWidth="1"/>
    <col min="4" max="4" width="8.375" style="55" customWidth="1"/>
    <col min="5" max="5" width="22.25" style="55" customWidth="1"/>
    <col min="6" max="6" width="12.6333333333333" style="55" hidden="1" customWidth="1"/>
    <col min="7" max="7" width="10.125" style="55" customWidth="1"/>
    <col min="8" max="8" width="12.125" style="55" customWidth="1"/>
    <col min="9" max="10" width="8.375" style="55" customWidth="1"/>
    <col min="11" max="11" width="6.625" style="55" customWidth="1"/>
    <col min="12" max="18" width="8.875" style="55" customWidth="1"/>
    <col min="19" max="19" width="10.375" style="55" hidden="1" customWidth="1"/>
    <col min="20" max="20" width="9.375" style="55" customWidth="1"/>
    <col min="21" max="21" width="6.8" style="56" hidden="1" customWidth="1"/>
    <col min="22" max="22" width="6.8" style="56" customWidth="1"/>
    <col min="23" max="23" width="8.33333333333333" style="57" customWidth="1"/>
    <col min="24" max="26" width="8.33333333333333" style="57" hidden="1" customWidth="1"/>
    <col min="27" max="27" width="9" style="58" hidden="1" customWidth="1"/>
    <col min="28" max="28" width="9" style="58"/>
    <col min="29" max="29" width="9" style="59"/>
    <col min="30" max="32" width="9" style="60"/>
    <col min="33" max="33" width="25.625" customWidth="1"/>
  </cols>
  <sheetData>
    <row r="1" ht="25" customHeight="1" spans="1:22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customHeight="1" spans="1:30">
      <c r="A2" s="62" t="s">
        <v>1</v>
      </c>
      <c r="B2" s="63" t="s">
        <v>2</v>
      </c>
      <c r="C2" s="63" t="s">
        <v>3</v>
      </c>
      <c r="D2" s="63" t="s">
        <v>4</v>
      </c>
      <c r="E2" s="64" t="s">
        <v>5</v>
      </c>
      <c r="F2" s="64"/>
      <c r="G2" s="64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64" t="s">
        <v>11</v>
      </c>
      <c r="M2" s="64" t="s">
        <v>12</v>
      </c>
      <c r="N2" s="64" t="s">
        <v>13</v>
      </c>
      <c r="O2" s="64" t="s">
        <v>14</v>
      </c>
      <c r="P2" s="64" t="s">
        <v>15</v>
      </c>
      <c r="Q2" s="64" t="s">
        <v>16</v>
      </c>
      <c r="R2" s="64" t="s">
        <v>17</v>
      </c>
      <c r="S2" s="65" t="s">
        <v>18</v>
      </c>
      <c r="T2" s="65" t="s">
        <v>19</v>
      </c>
      <c r="U2" s="112" t="s">
        <v>20</v>
      </c>
      <c r="V2" s="112" t="s">
        <v>21</v>
      </c>
      <c r="W2" s="113">
        <v>12.27</v>
      </c>
      <c r="X2" s="113">
        <v>2.21</v>
      </c>
      <c r="Y2" s="113">
        <v>4.3</v>
      </c>
      <c r="Z2" s="113">
        <v>4.11</v>
      </c>
      <c r="AA2" s="139">
        <v>4.18</v>
      </c>
      <c r="AB2" s="140">
        <v>4.25</v>
      </c>
      <c r="AC2" s="141">
        <v>4.3</v>
      </c>
      <c r="AD2" s="60">
        <v>5.9</v>
      </c>
    </row>
    <row r="3" customHeight="1" spans="1:34">
      <c r="A3" s="66">
        <v>1</v>
      </c>
      <c r="B3" s="67" t="s">
        <v>22</v>
      </c>
      <c r="C3" s="67" t="s">
        <v>23</v>
      </c>
      <c r="D3" s="67" t="s">
        <v>24</v>
      </c>
      <c r="E3" s="67" t="s">
        <v>25</v>
      </c>
      <c r="F3" s="67"/>
      <c r="G3" s="67" t="s">
        <v>26</v>
      </c>
      <c r="H3" s="68">
        <v>45765</v>
      </c>
      <c r="I3" s="93">
        <f>VLOOKUP(E3,基础数据!$A$1:$F$27,4,0)</f>
        <v>0.3411</v>
      </c>
      <c r="J3" s="93">
        <f>VLOOKUP(E3,基础数据!$A$1:$F$27,5,0)</f>
        <v>-0.1233</v>
      </c>
      <c r="K3" s="94">
        <f>VLOOKUP(E3,基础数据!$A$1:$F$27,6,0)</f>
        <v>1.6</v>
      </c>
      <c r="L3" s="95">
        <v>1.3203</v>
      </c>
      <c r="M3" s="95">
        <v>0.1665</v>
      </c>
      <c r="N3" s="95">
        <v>0.1065</v>
      </c>
      <c r="O3" s="95">
        <v>0.235</v>
      </c>
      <c r="P3" s="95">
        <v>0.1246</v>
      </c>
      <c r="Q3" s="95">
        <v>0.179</v>
      </c>
      <c r="R3" s="95">
        <f>AD3/W3-1</f>
        <v>0.252973087593434</v>
      </c>
      <c r="S3" s="95">
        <f>AB3/X3-1</f>
        <v>0.223301639796059</v>
      </c>
      <c r="T3" s="95">
        <f>AD3/AC3-1</f>
        <v>-0.00945742065265986</v>
      </c>
      <c r="U3" s="114"/>
      <c r="V3" s="114"/>
      <c r="W3" s="115">
        <v>5.6591</v>
      </c>
      <c r="X3" s="116">
        <v>5.8056</v>
      </c>
      <c r="Y3" s="116">
        <v>6.2396</v>
      </c>
      <c r="Z3" s="115">
        <v>7.1189</v>
      </c>
      <c r="AA3" s="58">
        <v>7.3106</v>
      </c>
      <c r="AB3" s="58">
        <v>7.102</v>
      </c>
      <c r="AC3" s="58">
        <v>7.1584</v>
      </c>
      <c r="AD3" s="60">
        <v>7.0907</v>
      </c>
      <c r="AG3" s="147" t="s">
        <v>25</v>
      </c>
      <c r="AH3">
        <v>7.0907</v>
      </c>
    </row>
    <row r="4" customHeight="1" spans="1:34">
      <c r="A4" s="69">
        <v>1</v>
      </c>
      <c r="B4" s="70" t="s">
        <v>22</v>
      </c>
      <c r="C4" s="70" t="s">
        <v>23</v>
      </c>
      <c r="D4" s="70" t="s">
        <v>24</v>
      </c>
      <c r="E4" s="70" t="s">
        <v>27</v>
      </c>
      <c r="F4" s="70">
        <v>1</v>
      </c>
      <c r="G4" s="70" t="s">
        <v>28</v>
      </c>
      <c r="H4" s="71">
        <v>45765</v>
      </c>
      <c r="I4" s="96">
        <f>VLOOKUP(E4,基础数据!$A$1:$F$27,4,0)</f>
        <v>0.4294</v>
      </c>
      <c r="J4" s="96">
        <f>VLOOKUP(E4,基础数据!$A$1:$F$27,5,0)</f>
        <v>-0.2667</v>
      </c>
      <c r="K4" s="97">
        <f>VLOOKUP(E4,基础数据!$A$1:$F$27,6,0)</f>
        <v>1.35</v>
      </c>
      <c r="L4" s="34" t="s">
        <v>29</v>
      </c>
      <c r="M4" s="98">
        <v>-0.002</v>
      </c>
      <c r="N4" s="98">
        <v>0.1403</v>
      </c>
      <c r="O4" s="98">
        <v>0.9404</v>
      </c>
      <c r="P4" s="98">
        <v>0.2934</v>
      </c>
      <c r="Q4" s="98">
        <v>0.6094</v>
      </c>
      <c r="R4" s="98">
        <f>AD4/W4-1</f>
        <v>0.0883933427607961</v>
      </c>
      <c r="S4" s="98">
        <f>AB4/X4-1</f>
        <v>0.079433497536946</v>
      </c>
      <c r="T4" s="98">
        <f>AD4/AC4-1</f>
        <v>-0.0216677096370463</v>
      </c>
      <c r="U4" s="117"/>
      <c r="V4" s="117"/>
      <c r="W4" s="118">
        <v>4.5965</v>
      </c>
      <c r="X4" s="119">
        <v>4.5472</v>
      </c>
      <c r="Y4" s="119">
        <v>4.5308</v>
      </c>
      <c r="Z4" s="118">
        <v>4.4487</v>
      </c>
      <c r="AA4" s="142">
        <v>4.7771</v>
      </c>
      <c r="AB4" s="142">
        <v>4.9084</v>
      </c>
      <c r="AC4" s="142">
        <v>5.1136</v>
      </c>
      <c r="AD4" s="60">
        <v>5.0028</v>
      </c>
      <c r="AG4" s="147" t="s">
        <v>27</v>
      </c>
      <c r="AH4">
        <v>5.0028</v>
      </c>
    </row>
    <row r="5" customHeight="1" spans="1:34">
      <c r="A5" s="19">
        <v>2</v>
      </c>
      <c r="B5" s="37" t="s">
        <v>30</v>
      </c>
      <c r="C5" s="37" t="s">
        <v>31</v>
      </c>
      <c r="D5" s="72" t="s">
        <v>32</v>
      </c>
      <c r="E5" s="37" t="s">
        <v>33</v>
      </c>
      <c r="F5" s="37"/>
      <c r="G5" s="37" t="s">
        <v>34</v>
      </c>
      <c r="H5" s="73">
        <v>45765</v>
      </c>
      <c r="I5" s="99">
        <f>VLOOKUP(E5,基础数据!$A$1:$F$27,4,0)</f>
        <v>0.2588</v>
      </c>
      <c r="J5" s="99">
        <f>VLOOKUP(E5,基础数据!$A$1:$F$27,5,0)</f>
        <v>-0.046</v>
      </c>
      <c r="K5" s="100">
        <f>VLOOKUP(E5,基础数据!$A$1:$F$27,6,0)</f>
        <v>2.7</v>
      </c>
      <c r="L5" s="27" t="s">
        <v>29</v>
      </c>
      <c r="M5" s="27" t="s">
        <v>29</v>
      </c>
      <c r="N5" s="27" t="s">
        <v>29</v>
      </c>
      <c r="O5" s="27" t="s">
        <v>29</v>
      </c>
      <c r="P5" s="101">
        <v>0.0202</v>
      </c>
      <c r="Q5" s="101">
        <v>0.2279</v>
      </c>
      <c r="R5" s="95">
        <f>AD5/W5-1</f>
        <v>0.136403543778434</v>
      </c>
      <c r="S5" s="95">
        <f>AB5/X5-1</f>
        <v>0.0511141222523337</v>
      </c>
      <c r="T5" s="95">
        <f>AD5/AC5-1</f>
        <v>0.0149700598802394</v>
      </c>
      <c r="V5" s="56">
        <v>2</v>
      </c>
      <c r="W5" s="57">
        <v>1.2529</v>
      </c>
      <c r="X5" s="120">
        <v>1.3284</v>
      </c>
      <c r="Y5" s="120">
        <v>1.3701</v>
      </c>
      <c r="Z5" s="57">
        <v>1.3836</v>
      </c>
      <c r="AA5" s="58">
        <v>1.3928</v>
      </c>
      <c r="AB5" s="58">
        <v>1.3963</v>
      </c>
      <c r="AC5" s="59">
        <v>1.4028</v>
      </c>
      <c r="AD5" s="60">
        <v>1.4238</v>
      </c>
      <c r="AG5" s="147" t="s">
        <v>35</v>
      </c>
      <c r="AH5">
        <v>2.9607</v>
      </c>
    </row>
    <row r="6" customHeight="1" spans="1:34">
      <c r="A6" s="66">
        <v>2</v>
      </c>
      <c r="B6" s="74" t="s">
        <v>36</v>
      </c>
      <c r="C6" s="37" t="s">
        <v>23</v>
      </c>
      <c r="D6" s="74" t="s">
        <v>37</v>
      </c>
      <c r="E6" s="74" t="s">
        <v>38</v>
      </c>
      <c r="F6" s="74">
        <v>2</v>
      </c>
      <c r="G6" s="74" t="s">
        <v>39</v>
      </c>
      <c r="H6" s="73">
        <v>45765</v>
      </c>
      <c r="I6" s="99">
        <f>VLOOKUP(E6,基础数据!$A$1:$F$27,4,0)</f>
        <v>0.3247</v>
      </c>
      <c r="J6" s="99">
        <f>VLOOKUP(E6,基础数据!$A$1:$F$27,5,0)</f>
        <v>0.1565</v>
      </c>
      <c r="K6" s="100">
        <f>VLOOKUP(E6,基础数据!$A$1:$F$27,6,0)</f>
        <v>1.36</v>
      </c>
      <c r="L6" s="80"/>
      <c r="M6" s="80"/>
      <c r="N6" s="80"/>
      <c r="O6" s="80"/>
      <c r="P6" s="95">
        <v>0.2696</v>
      </c>
      <c r="Q6" s="95">
        <v>0.4984</v>
      </c>
      <c r="R6" s="95">
        <f>AD6/W6-1</f>
        <v>0.110148386427311</v>
      </c>
      <c r="S6" s="95">
        <f>AB6/X6-1</f>
        <v>0.0170121235823231</v>
      </c>
      <c r="T6" s="95">
        <f>AD6/AC6-1</f>
        <v>0.0115828290468984</v>
      </c>
      <c r="U6" s="114"/>
      <c r="V6" s="114">
        <v>1</v>
      </c>
      <c r="W6" s="121">
        <v>1.9274</v>
      </c>
      <c r="X6" s="116">
        <v>2.0456</v>
      </c>
      <c r="Y6" s="116">
        <v>1.9775</v>
      </c>
      <c r="Z6" s="115">
        <v>2.1217</v>
      </c>
      <c r="AA6" s="58">
        <v>2.123</v>
      </c>
      <c r="AB6" s="58">
        <v>2.0804</v>
      </c>
      <c r="AC6" s="59">
        <v>2.1152</v>
      </c>
      <c r="AD6" s="60">
        <v>2.1397</v>
      </c>
      <c r="AG6" s="147" t="s">
        <v>40</v>
      </c>
      <c r="AH6">
        <v>7.7545</v>
      </c>
    </row>
    <row r="7" customHeight="1" spans="1:34">
      <c r="A7" s="19">
        <v>2</v>
      </c>
      <c r="B7" s="37" t="s">
        <v>41</v>
      </c>
      <c r="C7" s="37" t="s">
        <v>23</v>
      </c>
      <c r="D7" s="72" t="s">
        <v>42</v>
      </c>
      <c r="E7" s="37" t="s">
        <v>43</v>
      </c>
      <c r="F7" s="37">
        <v>6</v>
      </c>
      <c r="G7" s="37" t="s">
        <v>44</v>
      </c>
      <c r="H7" s="73">
        <v>45765</v>
      </c>
      <c r="I7" s="99">
        <f>VLOOKUP(E7,基础数据!$A$1:$F$27,4,0)</f>
        <v>0.1407</v>
      </c>
      <c r="J7" s="99">
        <f>VLOOKUP(E7,基础数据!$A$1:$F$27,5,0)</f>
        <v>0.1654</v>
      </c>
      <c r="K7" s="100">
        <f>VLOOKUP(E7,基础数据!$A$1:$F$27,6,0)</f>
        <v>0.85</v>
      </c>
      <c r="L7" s="101">
        <v>0.1354</v>
      </c>
      <c r="M7" s="101">
        <v>0.3188</v>
      </c>
      <c r="N7" s="101">
        <v>-0.0076</v>
      </c>
      <c r="O7" s="101">
        <v>0.1991</v>
      </c>
      <c r="P7" s="101">
        <v>0.0266</v>
      </c>
      <c r="Q7" s="101">
        <v>0.1166</v>
      </c>
      <c r="R7" s="95">
        <f>AD7/W7-1</f>
        <v>0.0629614955156141</v>
      </c>
      <c r="S7" s="95">
        <f>AB7/X7-1</f>
        <v>0.0678478982099238</v>
      </c>
      <c r="T7" s="95">
        <f>AD7/AC7-1</f>
        <v>0.0047323982023697</v>
      </c>
      <c r="V7" s="56">
        <v>4</v>
      </c>
      <c r="W7" s="57">
        <v>2.7763</v>
      </c>
      <c r="X7" s="120">
        <v>2.7429</v>
      </c>
      <c r="Y7" s="120">
        <v>2.7411</v>
      </c>
      <c r="Z7" s="57">
        <v>2.9146</v>
      </c>
      <c r="AA7" s="58">
        <v>2.9382</v>
      </c>
      <c r="AB7" s="58">
        <v>2.929</v>
      </c>
      <c r="AC7" s="59">
        <v>2.9372</v>
      </c>
      <c r="AD7" s="60">
        <v>2.9511</v>
      </c>
      <c r="AG7" s="147" t="s">
        <v>45</v>
      </c>
      <c r="AH7">
        <v>1.616</v>
      </c>
    </row>
    <row r="8" customHeight="1" spans="1:34">
      <c r="A8" s="19">
        <v>2</v>
      </c>
      <c r="B8" s="55" t="s">
        <v>41</v>
      </c>
      <c r="C8" s="55" t="s">
        <v>46</v>
      </c>
      <c r="D8" s="75" t="s">
        <v>32</v>
      </c>
      <c r="E8" s="27" t="s">
        <v>47</v>
      </c>
      <c r="F8" s="27"/>
      <c r="G8" s="27" t="s">
        <v>48</v>
      </c>
      <c r="H8" s="68">
        <v>45765</v>
      </c>
      <c r="I8" s="93">
        <f>VLOOKUP(E8,基础数据!$A$1:$F$27,4,0)</f>
        <v>0.1006</v>
      </c>
      <c r="J8" s="93">
        <f>VLOOKUP(E8,基础数据!$A$1:$F$27,5,0)</f>
        <v>0.129</v>
      </c>
      <c r="K8" s="94">
        <f>VLOOKUP(E8,基础数据!$A$1:$F$27,6,0)</f>
        <v>0.88</v>
      </c>
      <c r="L8" s="101">
        <v>0.0322</v>
      </c>
      <c r="M8" s="101">
        <v>0.2934</v>
      </c>
      <c r="N8" s="101">
        <v>0.0991</v>
      </c>
      <c r="O8" s="101">
        <v>0.0386</v>
      </c>
      <c r="P8" s="101">
        <v>-0.0074</v>
      </c>
      <c r="Q8" s="101">
        <v>0.1824</v>
      </c>
      <c r="R8" s="95">
        <f>AD8/W8-1</f>
        <v>0.0508897145091907</v>
      </c>
      <c r="S8" s="95">
        <f>AB8/X8-1</f>
        <v>0.0348232089878897</v>
      </c>
      <c r="T8" s="95">
        <f>AD8/AC8-1</f>
        <v>0.010814877509757</v>
      </c>
      <c r="W8" s="57">
        <v>2.0456</v>
      </c>
      <c r="X8" s="120">
        <v>2.0561</v>
      </c>
      <c r="Y8" s="120">
        <v>2.082</v>
      </c>
      <c r="Z8" s="57">
        <v>2.1228</v>
      </c>
      <c r="AA8" s="58">
        <v>2.1344</v>
      </c>
      <c r="AB8" s="58">
        <v>2.1277</v>
      </c>
      <c r="AC8" s="59">
        <v>2.1267</v>
      </c>
      <c r="AD8" s="60">
        <v>2.1497</v>
      </c>
      <c r="AG8" s="147" t="s">
        <v>49</v>
      </c>
      <c r="AH8">
        <v>1.5404</v>
      </c>
    </row>
    <row r="9" customHeight="1" spans="1:34">
      <c r="A9" s="19">
        <v>2</v>
      </c>
      <c r="B9" s="27" t="s">
        <v>41</v>
      </c>
      <c r="C9" s="27" t="s">
        <v>23</v>
      </c>
      <c r="D9" s="76" t="s">
        <v>37</v>
      </c>
      <c r="E9" s="27" t="s">
        <v>50</v>
      </c>
      <c r="F9" s="27"/>
      <c r="G9" s="77">
        <v>45397</v>
      </c>
      <c r="H9" s="78">
        <v>45765</v>
      </c>
      <c r="I9" s="95"/>
      <c r="J9" s="95"/>
      <c r="K9" s="102"/>
      <c r="L9" s="101"/>
      <c r="M9" s="101"/>
      <c r="N9" s="101"/>
      <c r="O9" s="101"/>
      <c r="P9" s="101"/>
      <c r="Q9" s="101"/>
      <c r="R9" s="95">
        <f>AD9/W9-1</f>
        <v>0.0496592015579358</v>
      </c>
      <c r="S9" s="95">
        <f>AB9/X9-1</f>
        <v>0.00186219739292359</v>
      </c>
      <c r="T9" s="95">
        <f>AD9/AC9-1</f>
        <v>0</v>
      </c>
      <c r="W9" s="57">
        <v>1.027</v>
      </c>
      <c r="X9" s="122">
        <v>1.074</v>
      </c>
      <c r="Y9" s="57">
        <v>1.08</v>
      </c>
      <c r="Z9" s="57">
        <v>1.07</v>
      </c>
      <c r="AA9" s="58">
        <v>1.072</v>
      </c>
      <c r="AB9" s="58">
        <v>1.076</v>
      </c>
      <c r="AC9" s="59">
        <v>1.078</v>
      </c>
      <c r="AD9" s="60">
        <v>1.078</v>
      </c>
      <c r="AG9" s="147" t="s">
        <v>51</v>
      </c>
      <c r="AH9">
        <v>3.4829</v>
      </c>
    </row>
    <row r="10" customHeight="1" spans="1:34">
      <c r="A10" s="19">
        <v>2</v>
      </c>
      <c r="B10" s="67" t="s">
        <v>41</v>
      </c>
      <c r="C10" s="76" t="s">
        <v>23</v>
      </c>
      <c r="D10" s="79" t="s">
        <v>37</v>
      </c>
      <c r="E10" s="27" t="s">
        <v>52</v>
      </c>
      <c r="F10" s="27">
        <v>4</v>
      </c>
      <c r="G10" s="77">
        <v>43256</v>
      </c>
      <c r="H10" s="68">
        <v>45765</v>
      </c>
      <c r="I10" s="93">
        <f>VLOOKUP(E10,基础数据!$A$1:$F$27,4,0)</f>
        <v>0.2404</v>
      </c>
      <c r="J10" s="93">
        <f>VLOOKUP(E10,基础数据!$A$1:$F$27,5,0)</f>
        <v>-0.1779</v>
      </c>
      <c r="K10" s="94">
        <f>VLOOKUP(E10,基础数据!$A$1:$F$27,6,0)</f>
        <v>1.4</v>
      </c>
      <c r="L10" s="101">
        <v>0.0916</v>
      </c>
      <c r="M10" s="101">
        <v>1.1104</v>
      </c>
      <c r="N10" s="101">
        <v>-0.0497</v>
      </c>
      <c r="O10" s="101">
        <v>0.1249</v>
      </c>
      <c r="P10" s="101">
        <v>0.1591</v>
      </c>
      <c r="Q10" s="101">
        <v>0.3767</v>
      </c>
      <c r="R10" s="95">
        <f>AD10/W10-1</f>
        <v>0.0353056325883805</v>
      </c>
      <c r="S10" s="95">
        <f>AB10/X10-1</f>
        <v>-0.0121829029466685</v>
      </c>
      <c r="T10" s="95">
        <f>AD10/AC10-1</f>
        <v>0.0209822351940798</v>
      </c>
      <c r="W10" s="123">
        <v>4.2911</v>
      </c>
      <c r="X10" s="120">
        <v>4.3914</v>
      </c>
      <c r="Y10" s="120">
        <v>4.4092</v>
      </c>
      <c r="Z10" s="57">
        <v>4.2978</v>
      </c>
      <c r="AA10" s="58">
        <v>4.2889</v>
      </c>
      <c r="AB10" s="58">
        <v>4.3379</v>
      </c>
      <c r="AC10" s="59">
        <v>4.3513</v>
      </c>
      <c r="AD10" s="60">
        <v>4.4426</v>
      </c>
      <c r="AG10" s="147" t="s">
        <v>33</v>
      </c>
      <c r="AH10">
        <v>1.4238</v>
      </c>
    </row>
    <row r="11" customHeight="1" spans="1:34">
      <c r="A11" s="66">
        <v>2</v>
      </c>
      <c r="B11" s="80" t="s">
        <v>41</v>
      </c>
      <c r="C11" s="80" t="s">
        <v>53</v>
      </c>
      <c r="D11" s="81" t="s">
        <v>37</v>
      </c>
      <c r="E11" s="80" t="s">
        <v>54</v>
      </c>
      <c r="F11" s="80">
        <v>7</v>
      </c>
      <c r="G11" s="80" t="s">
        <v>55</v>
      </c>
      <c r="H11" s="78">
        <v>45765</v>
      </c>
      <c r="I11" s="95">
        <f>VLOOKUP(E11,基础数据!$A$1:$F$27,4,0)</f>
        <v>0.1402</v>
      </c>
      <c r="J11" s="95">
        <f>VLOOKUP(E11,基础数据!$A$1:$F$27,5,0)</f>
        <v>-0.1405</v>
      </c>
      <c r="K11" s="102">
        <f>VLOOKUP(E11,基础数据!$A$1:$F$27,6,0)</f>
        <v>1.1</v>
      </c>
      <c r="L11" s="95">
        <v>0.146</v>
      </c>
      <c r="M11" s="95">
        <v>0.3866</v>
      </c>
      <c r="N11" s="95">
        <v>0.0541</v>
      </c>
      <c r="O11" s="95">
        <v>0.1826</v>
      </c>
      <c r="P11" s="95">
        <v>-0.0886</v>
      </c>
      <c r="Q11" s="95">
        <v>0.218</v>
      </c>
      <c r="R11" s="95">
        <f>AD11/W11-1</f>
        <v>0.0300150075037517</v>
      </c>
      <c r="S11" s="95">
        <f>AB11/X11-1</f>
        <v>0.0181156162905689</v>
      </c>
      <c r="T11" s="95">
        <f>AD11/AC11-1</f>
        <v>0</v>
      </c>
      <c r="U11" s="114"/>
      <c r="V11" s="114"/>
      <c r="W11" s="115">
        <v>2.1989</v>
      </c>
      <c r="X11" s="116">
        <v>2.2246</v>
      </c>
      <c r="Y11" s="116">
        <v>2.2539</v>
      </c>
      <c r="Z11" s="115">
        <v>2.2625</v>
      </c>
      <c r="AA11" s="58">
        <v>2.2662</v>
      </c>
      <c r="AB11" s="58">
        <v>2.2649</v>
      </c>
      <c r="AC11" s="58">
        <v>2.2649</v>
      </c>
      <c r="AD11" s="143">
        <v>2.2649</v>
      </c>
      <c r="AG11" s="147" t="s">
        <v>56</v>
      </c>
      <c r="AH11">
        <v>2.0417</v>
      </c>
    </row>
    <row r="12" customHeight="1" spans="1:34">
      <c r="A12" s="66">
        <v>2</v>
      </c>
      <c r="B12" s="67" t="s">
        <v>41</v>
      </c>
      <c r="C12" s="67" t="s">
        <v>57</v>
      </c>
      <c r="D12" s="79" t="s">
        <v>32</v>
      </c>
      <c r="E12" s="67" t="s">
        <v>56</v>
      </c>
      <c r="F12" s="67">
        <v>3</v>
      </c>
      <c r="G12" s="67" t="s">
        <v>58</v>
      </c>
      <c r="H12" s="68">
        <v>45765</v>
      </c>
      <c r="I12" s="93">
        <f>VLOOKUP(E12,基础数据!$A$1:$F$27,4,0)</f>
        <v>0.1112</v>
      </c>
      <c r="J12" s="93">
        <f>VLOOKUP(E12,基础数据!$A$1:$F$27,5,0)</f>
        <v>-0.1756</v>
      </c>
      <c r="K12" s="94">
        <f>VLOOKUP(E12,基础数据!$A$1:$F$27,6,0)</f>
        <v>1.07</v>
      </c>
      <c r="L12" s="95">
        <v>0.138</v>
      </c>
      <c r="M12" s="95">
        <v>0.3016</v>
      </c>
      <c r="N12" s="95">
        <v>0.0905</v>
      </c>
      <c r="O12" s="95">
        <v>0.0616</v>
      </c>
      <c r="P12" s="95">
        <v>-0.0183</v>
      </c>
      <c r="Q12" s="95">
        <v>0.1849</v>
      </c>
      <c r="R12" s="95">
        <f>AD12/W12-1</f>
        <v>0.0220764917901481</v>
      </c>
      <c r="S12" s="95">
        <f>AB12/X12-1</f>
        <v>0.00410451496646291</v>
      </c>
      <c r="T12" s="95">
        <f>AD12/AC12-1</f>
        <v>0.0110929530035162</v>
      </c>
      <c r="U12" s="114"/>
      <c r="V12" s="114"/>
      <c r="W12" s="115">
        <v>1.9976</v>
      </c>
      <c r="X12" s="116">
        <v>1.9978</v>
      </c>
      <c r="Y12" s="115">
        <v>1.9773</v>
      </c>
      <c r="Z12" s="115">
        <v>1.9872</v>
      </c>
      <c r="AA12" s="58">
        <v>2.0149</v>
      </c>
      <c r="AB12" s="58">
        <v>2.006</v>
      </c>
      <c r="AC12" s="59">
        <v>2.0193</v>
      </c>
      <c r="AD12" s="60">
        <v>2.0417</v>
      </c>
      <c r="AG12" s="147" t="s">
        <v>59</v>
      </c>
      <c r="AH12">
        <v>0.9926</v>
      </c>
    </row>
    <row r="13" customHeight="1" spans="1:34">
      <c r="A13" s="19">
        <v>2</v>
      </c>
      <c r="B13" s="37" t="s">
        <v>41</v>
      </c>
      <c r="C13" s="37" t="s">
        <v>60</v>
      </c>
      <c r="D13" s="72" t="s">
        <v>42</v>
      </c>
      <c r="E13" s="37" t="s">
        <v>61</v>
      </c>
      <c r="F13" s="37"/>
      <c r="G13" s="37" t="s">
        <v>62</v>
      </c>
      <c r="H13" s="73">
        <v>45765</v>
      </c>
      <c r="I13" s="99">
        <f>VLOOKUP(E13,基础数据!$A$1:$F$27,4,0)</f>
        <v>0.1166</v>
      </c>
      <c r="J13" s="99">
        <f>VLOOKUP(E13,基础数据!$A$1:$F$27,5,0)</f>
        <v>0.0837</v>
      </c>
      <c r="K13" s="100">
        <f>VLOOKUP(E13,基础数据!$A$1:$F$27,6,0)</f>
        <v>1.19</v>
      </c>
      <c r="L13" s="103">
        <v>0.1618</v>
      </c>
      <c r="M13" s="101">
        <v>0.2727</v>
      </c>
      <c r="N13" s="101">
        <v>0.0819</v>
      </c>
      <c r="O13" s="101">
        <v>0.0552</v>
      </c>
      <c r="P13" s="101">
        <v>0.0663</v>
      </c>
      <c r="Q13" s="103">
        <v>0.1329</v>
      </c>
      <c r="R13" s="95">
        <f>AD13/W13-1</f>
        <v>0.0195293186987047</v>
      </c>
      <c r="S13" s="95">
        <f>AB13/X13-1</f>
        <v>0.0034800509753945</v>
      </c>
      <c r="T13" s="95">
        <f>AD13/AC13-1</f>
        <v>0.00713064713064715</v>
      </c>
      <c r="U13" s="56">
        <v>4</v>
      </c>
      <c r="V13" s="56">
        <v>5</v>
      </c>
      <c r="W13" s="123">
        <v>2.0226</v>
      </c>
      <c r="X13" s="120">
        <v>2.0402</v>
      </c>
      <c r="Y13" s="120">
        <v>2.028</v>
      </c>
      <c r="Z13" s="57">
        <v>2.0321</v>
      </c>
      <c r="AA13" s="58">
        <v>2.0474</v>
      </c>
      <c r="AB13" s="58">
        <v>2.0473</v>
      </c>
      <c r="AC13" s="59">
        <v>2.0475</v>
      </c>
      <c r="AD13" s="60">
        <v>2.0621</v>
      </c>
      <c r="AG13" s="147" t="s">
        <v>63</v>
      </c>
      <c r="AH13">
        <v>2.856</v>
      </c>
    </row>
    <row r="14" customHeight="1" spans="1:34">
      <c r="A14" s="66">
        <v>2</v>
      </c>
      <c r="B14" s="67" t="s">
        <v>41</v>
      </c>
      <c r="C14" s="67" t="s">
        <v>64</v>
      </c>
      <c r="D14" s="79" t="s">
        <v>32</v>
      </c>
      <c r="E14" s="67" t="s">
        <v>40</v>
      </c>
      <c r="F14" s="67">
        <v>8</v>
      </c>
      <c r="G14" s="67" t="s">
        <v>65</v>
      </c>
      <c r="H14" s="68">
        <v>45765</v>
      </c>
      <c r="I14" s="93">
        <f>VLOOKUP(E14,基础数据!$A$1:$F$27,4,0)</f>
        <v>0.2842</v>
      </c>
      <c r="J14" s="93">
        <f>VLOOKUP(E14,基础数据!$A$1:$F$27,5,0)</f>
        <v>-0.2247</v>
      </c>
      <c r="K14" s="94">
        <f>VLOOKUP(E14,基础数据!$A$1:$F$27,6,0)</f>
        <v>1.55</v>
      </c>
      <c r="L14" s="95">
        <v>0.4798</v>
      </c>
      <c r="M14" s="95">
        <v>0.9133</v>
      </c>
      <c r="N14" s="95">
        <v>0.0812</v>
      </c>
      <c r="O14" s="95">
        <v>0.2708</v>
      </c>
      <c r="P14" s="95">
        <v>0.1464</v>
      </c>
      <c r="Q14" s="95">
        <v>0.0702</v>
      </c>
      <c r="R14" s="95">
        <f>AD14/W14-1</f>
        <v>0.0123235989086306</v>
      </c>
      <c r="S14" s="95">
        <f>AB14/X14-1</f>
        <v>-0.0212795833439711</v>
      </c>
      <c r="T14" s="95">
        <f>AD14/AC14-1</f>
        <v>0.0127731268039757</v>
      </c>
      <c r="U14" s="114"/>
      <c r="V14" s="114"/>
      <c r="W14" s="115">
        <v>7.6601</v>
      </c>
      <c r="X14" s="124">
        <v>7.8338</v>
      </c>
      <c r="Y14" s="116">
        <v>8.0903</v>
      </c>
      <c r="Z14" s="115">
        <v>7.6556</v>
      </c>
      <c r="AA14" s="58">
        <v>7.6797</v>
      </c>
      <c r="AB14" s="58">
        <v>7.6671</v>
      </c>
      <c r="AC14" s="59">
        <v>7.6567</v>
      </c>
      <c r="AD14" s="60">
        <v>7.7545</v>
      </c>
      <c r="AG14" s="147" t="s">
        <v>54</v>
      </c>
      <c r="AH14">
        <v>2.2649</v>
      </c>
    </row>
    <row r="15" customHeight="1" spans="1:34">
      <c r="A15" s="19">
        <v>2</v>
      </c>
      <c r="B15" s="37" t="s">
        <v>66</v>
      </c>
      <c r="C15" s="37" t="s">
        <v>67</v>
      </c>
      <c r="D15" s="72" t="s">
        <v>32</v>
      </c>
      <c r="E15" s="37" t="s">
        <v>68</v>
      </c>
      <c r="F15" s="37"/>
      <c r="G15" s="37" t="s">
        <v>69</v>
      </c>
      <c r="H15" s="73">
        <v>45765</v>
      </c>
      <c r="I15" s="99">
        <f>VLOOKUP(E15,基础数据!$A$1:$F$27,4,0)</f>
        <v>0.2263</v>
      </c>
      <c r="J15" s="99">
        <f>VLOOKUP(E15,基础数据!$A$1:$F$27,5,0)</f>
        <v>-0.0317</v>
      </c>
      <c r="K15" s="100">
        <f>VLOOKUP(E15,基础数据!$A$1:$F$27,6,0)</f>
        <v>3.1</v>
      </c>
      <c r="L15" s="27" t="s">
        <v>29</v>
      </c>
      <c r="M15" s="27" t="s">
        <v>29</v>
      </c>
      <c r="N15" s="27" t="s">
        <v>29</v>
      </c>
      <c r="O15" s="27" t="s">
        <v>29</v>
      </c>
      <c r="P15" s="101">
        <v>0.2181</v>
      </c>
      <c r="Q15" s="101">
        <v>0.308</v>
      </c>
      <c r="R15" s="95">
        <f>AD15/W15-1</f>
        <v>0.0115483587522751</v>
      </c>
      <c r="S15" s="95">
        <f>AB15/X15-1</f>
        <v>0.0203298810893748</v>
      </c>
      <c r="T15" s="95">
        <f>AD15/AC15-1</f>
        <v>0.00599213532238929</v>
      </c>
      <c r="U15" s="56">
        <v>2</v>
      </c>
      <c r="V15" s="56">
        <v>3</v>
      </c>
      <c r="W15" s="57">
        <v>1.5933</v>
      </c>
      <c r="X15" s="120">
        <v>1.5642</v>
      </c>
      <c r="Y15" s="120">
        <v>1.5781</v>
      </c>
      <c r="Z15" s="144">
        <v>1.583</v>
      </c>
      <c r="AA15" s="58">
        <v>1.5951</v>
      </c>
      <c r="AB15" s="58">
        <v>1.596</v>
      </c>
      <c r="AC15" s="59">
        <v>1.6021</v>
      </c>
      <c r="AD15" s="60">
        <v>1.6117</v>
      </c>
      <c r="AG15" s="147" t="s">
        <v>68</v>
      </c>
      <c r="AH15">
        <v>1.6117</v>
      </c>
    </row>
    <row r="16" customHeight="1" spans="1:34">
      <c r="A16" s="66">
        <v>2</v>
      </c>
      <c r="B16" s="80" t="s">
        <v>36</v>
      </c>
      <c r="C16" s="80" t="s">
        <v>23</v>
      </c>
      <c r="D16" s="80" t="s">
        <v>37</v>
      </c>
      <c r="E16" s="80" t="s">
        <v>70</v>
      </c>
      <c r="F16" s="80">
        <v>9</v>
      </c>
      <c r="G16" s="80" t="s">
        <v>71</v>
      </c>
      <c r="H16" s="78">
        <v>45765</v>
      </c>
      <c r="I16" s="95">
        <f>VLOOKUP(E16,基础数据!$A$1:$F$27,4,0)</f>
        <v>0.0784</v>
      </c>
      <c r="J16" s="95">
        <f>VLOOKUP(E16,基础数据!$A$1:$F$27,5,0)</f>
        <v>0.1588</v>
      </c>
      <c r="K16" s="102">
        <f>VLOOKUP(E16,基础数据!$A$1:$F$27,6,0)</f>
        <v>0.58</v>
      </c>
      <c r="L16" s="80"/>
      <c r="M16" s="95">
        <v>0.2672</v>
      </c>
      <c r="N16" s="95">
        <v>0.0514</v>
      </c>
      <c r="O16" s="95">
        <v>-0.1182</v>
      </c>
      <c r="P16" s="95">
        <v>0.0284</v>
      </c>
      <c r="Q16" s="95">
        <v>0.2329</v>
      </c>
      <c r="R16" s="95">
        <f>AD16/W16-1</f>
        <v>0.00270915306714836</v>
      </c>
      <c r="S16" s="95">
        <f>AB16/X16-1</f>
        <v>-0.0560441560016983</v>
      </c>
      <c r="T16" s="95">
        <f>AD16/AC16-1</f>
        <v>0.00122375370346517</v>
      </c>
      <c r="U16" s="114"/>
      <c r="V16" s="114"/>
      <c r="W16" s="115">
        <v>1.5503</v>
      </c>
      <c r="X16" s="116">
        <v>1.6487</v>
      </c>
      <c r="Y16" s="145">
        <v>1.5621</v>
      </c>
      <c r="Z16" s="115">
        <v>1.5751</v>
      </c>
      <c r="AA16" s="58">
        <v>1.5586</v>
      </c>
      <c r="AB16" s="58">
        <v>1.5563</v>
      </c>
      <c r="AC16" s="58">
        <v>1.5526</v>
      </c>
      <c r="AD16" s="60">
        <v>1.5545</v>
      </c>
      <c r="AG16" s="147" t="s">
        <v>72</v>
      </c>
      <c r="AH16">
        <v>1.4218</v>
      </c>
    </row>
    <row r="17" customHeight="1" spans="1:34">
      <c r="A17" s="66">
        <v>2</v>
      </c>
      <c r="B17" s="80" t="s">
        <v>41</v>
      </c>
      <c r="C17" s="27" t="s">
        <v>53</v>
      </c>
      <c r="D17" s="81" t="s">
        <v>32</v>
      </c>
      <c r="E17" s="80" t="s">
        <v>72</v>
      </c>
      <c r="F17" s="80"/>
      <c r="G17" s="80" t="s">
        <v>69</v>
      </c>
      <c r="H17" s="78">
        <v>45765</v>
      </c>
      <c r="I17" s="95">
        <f>VLOOKUP(E17,基础数据!$A$1:$F$27,4,0)</f>
        <v>0.1623</v>
      </c>
      <c r="J17" s="95">
        <f>VLOOKUP(E17,基础数据!$A$1:$F$27,5,0)</f>
        <v>-0.0609</v>
      </c>
      <c r="K17" s="102">
        <f>VLOOKUP(E17,基础数据!$A$1:$F$27,6,0)</f>
        <v>2.09</v>
      </c>
      <c r="L17" s="80" t="s">
        <v>29</v>
      </c>
      <c r="M17" s="80" t="s">
        <v>29</v>
      </c>
      <c r="N17" s="80" t="s">
        <v>29</v>
      </c>
      <c r="O17" s="80" t="s">
        <v>29</v>
      </c>
      <c r="P17" s="95">
        <v>0.1314</v>
      </c>
      <c r="Q17" s="95">
        <v>0.2546</v>
      </c>
      <c r="R17" s="95">
        <f>AD17/W17-1</f>
        <v>0.00154973231896305</v>
      </c>
      <c r="S17" s="95">
        <f>AB17/X17-1</f>
        <v>0.0206016538351868</v>
      </c>
      <c r="T17" s="95">
        <f>AD17/AC17-1</f>
        <v>-0.00273549835168685</v>
      </c>
      <c r="U17" s="114">
        <v>3</v>
      </c>
      <c r="V17" s="114"/>
      <c r="W17" s="115">
        <v>1.4196</v>
      </c>
      <c r="X17" s="116">
        <v>1.4028</v>
      </c>
      <c r="Y17" s="145">
        <v>1.4018</v>
      </c>
      <c r="Z17" s="115">
        <v>1.412</v>
      </c>
      <c r="AA17" s="58">
        <v>1.4132</v>
      </c>
      <c r="AB17" s="58">
        <v>1.4317</v>
      </c>
      <c r="AC17" s="58">
        <v>1.4257</v>
      </c>
      <c r="AD17" s="60">
        <v>1.4218</v>
      </c>
      <c r="AG17" s="147" t="s">
        <v>52</v>
      </c>
      <c r="AH17">
        <v>4.4426</v>
      </c>
    </row>
    <row r="18" customHeight="1" spans="1:34">
      <c r="A18" s="19">
        <v>2</v>
      </c>
      <c r="B18" s="27" t="s">
        <v>73</v>
      </c>
      <c r="C18" s="27" t="s">
        <v>74</v>
      </c>
      <c r="D18" s="76" t="s">
        <v>32</v>
      </c>
      <c r="E18" s="27" t="s">
        <v>63</v>
      </c>
      <c r="F18" s="27">
        <v>5</v>
      </c>
      <c r="G18" s="27" t="s">
        <v>75</v>
      </c>
      <c r="H18" s="78">
        <v>45765</v>
      </c>
      <c r="I18" s="95">
        <f>VLOOKUP(E18,基础数据!$A$1:$F$27,4,0)</f>
        <v>0.1166</v>
      </c>
      <c r="J18" s="95">
        <f>VLOOKUP(E18,基础数据!$A$1:$F$27,5,0)</f>
        <v>-0.1459</v>
      </c>
      <c r="K18" s="102">
        <f>VLOOKUP(E18,基础数据!$A$1:$F$27,6,0)</f>
        <v>0.98</v>
      </c>
      <c r="L18" s="101">
        <v>0.1249</v>
      </c>
      <c r="M18" s="101">
        <v>0.3289</v>
      </c>
      <c r="N18" s="101">
        <v>0.0533</v>
      </c>
      <c r="O18" s="101">
        <v>0.0238</v>
      </c>
      <c r="P18" s="101">
        <v>0.0395</v>
      </c>
      <c r="Q18" s="101">
        <v>0.0135</v>
      </c>
      <c r="R18" s="95">
        <f>AD18/W18-1</f>
        <v>0.000350262697022652</v>
      </c>
      <c r="S18" s="95">
        <f>AB18/X18-1</f>
        <v>0.000704721634954053</v>
      </c>
      <c r="T18" s="95">
        <f>AD18/AC18-1</f>
        <v>0.00280898876404501</v>
      </c>
      <c r="W18" s="57">
        <v>2.855</v>
      </c>
      <c r="X18" s="120">
        <v>2.838</v>
      </c>
      <c r="Y18" s="120">
        <v>2.831</v>
      </c>
      <c r="Z18" s="57">
        <v>2.818</v>
      </c>
      <c r="AA18" s="58">
        <v>2.835</v>
      </c>
      <c r="AB18" s="58">
        <v>2.84</v>
      </c>
      <c r="AC18" s="59">
        <v>2.848</v>
      </c>
      <c r="AD18" s="60">
        <v>2.856</v>
      </c>
      <c r="AG18" s="147" t="s">
        <v>76</v>
      </c>
      <c r="AH18">
        <v>3.6836</v>
      </c>
    </row>
    <row r="19" customHeight="1" spans="1:34">
      <c r="A19" s="19">
        <v>2</v>
      </c>
      <c r="B19" s="55" t="s">
        <v>41</v>
      </c>
      <c r="C19" s="55" t="s">
        <v>23</v>
      </c>
      <c r="D19" s="75" t="s">
        <v>37</v>
      </c>
      <c r="E19" s="55" t="s">
        <v>49</v>
      </c>
      <c r="F19" s="55"/>
      <c r="G19" s="55" t="s">
        <v>77</v>
      </c>
      <c r="H19" s="68">
        <v>45765</v>
      </c>
      <c r="I19" s="93">
        <f>VLOOKUP(E19,基础数据!$A$1:$F$27,4,0)</f>
        <v>0.0638</v>
      </c>
      <c r="J19" s="93">
        <f>VLOOKUP(E19,基础数据!$A$1:$F$27,5,0)</f>
        <v>-0.1588</v>
      </c>
      <c r="K19" s="94">
        <f>VLOOKUP(E19,基础数据!$A$1:$F$27,6,0)</f>
        <v>0.41</v>
      </c>
      <c r="L19" s="101">
        <v>0.0389</v>
      </c>
      <c r="M19" s="101">
        <v>0.2183</v>
      </c>
      <c r="N19" s="101">
        <v>0.1249</v>
      </c>
      <c r="O19" s="101">
        <v>0.0131</v>
      </c>
      <c r="P19" s="101">
        <v>0.1242</v>
      </c>
      <c r="Q19" s="101">
        <v>0.0971</v>
      </c>
      <c r="R19" s="95">
        <f>AD19/W19-1</f>
        <v>-0.00817719399909855</v>
      </c>
      <c r="S19" s="95">
        <f>AB19/X19-1</f>
        <v>0</v>
      </c>
      <c r="T19" s="95">
        <f>AD19/AC19-1</f>
        <v>0.00581129611491993</v>
      </c>
      <c r="W19" s="57">
        <v>1.5531</v>
      </c>
      <c r="X19" s="125">
        <v>1.5289</v>
      </c>
      <c r="Y19" s="120">
        <v>1.473</v>
      </c>
      <c r="Z19" s="57">
        <v>1.5251</v>
      </c>
      <c r="AA19" s="58">
        <v>1.5289</v>
      </c>
      <c r="AB19" s="58">
        <v>1.5289</v>
      </c>
      <c r="AC19" s="59">
        <v>1.5315</v>
      </c>
      <c r="AD19" s="60">
        <v>1.5404</v>
      </c>
      <c r="AG19" s="147" t="s">
        <v>78</v>
      </c>
      <c r="AH19">
        <v>1.7296</v>
      </c>
    </row>
    <row r="20" customHeight="1" spans="1:34">
      <c r="A20" s="66">
        <v>2</v>
      </c>
      <c r="B20" s="80" t="s">
        <v>41</v>
      </c>
      <c r="C20" s="80" t="s">
        <v>79</v>
      </c>
      <c r="D20" s="81" t="s">
        <v>32</v>
      </c>
      <c r="E20" s="80" t="s">
        <v>45</v>
      </c>
      <c r="F20" s="80"/>
      <c r="G20" s="80" t="s">
        <v>80</v>
      </c>
      <c r="H20" s="78">
        <v>45765</v>
      </c>
      <c r="I20" s="95">
        <f>VLOOKUP(E20,基础数据!$A$1:$F$27,4,0)</f>
        <v>0.1085</v>
      </c>
      <c r="J20" s="95">
        <f>VLOOKUP(E20,基础数据!$A$1:$F$27,5,0)</f>
        <v>-0.0773</v>
      </c>
      <c r="K20" s="102">
        <f>VLOOKUP(E20,基础数据!$A$1:$F$27,6,0)</f>
        <v>1.16</v>
      </c>
      <c r="L20" s="80" t="s">
        <v>29</v>
      </c>
      <c r="M20" s="95">
        <v>0.108</v>
      </c>
      <c r="N20" s="95">
        <v>0.0054</v>
      </c>
      <c r="O20" s="95">
        <v>0.1284</v>
      </c>
      <c r="P20" s="95">
        <v>0.1408</v>
      </c>
      <c r="Q20" s="95">
        <v>0.1513</v>
      </c>
      <c r="R20" s="95">
        <f>AD20/W20-1</f>
        <v>-0.021199273167777</v>
      </c>
      <c r="S20" s="95">
        <f>AB20/X20-1</f>
        <v>-0.0145985401459853</v>
      </c>
      <c r="T20" s="95">
        <f>AD20/AC20-1</f>
        <v>-0.00185299567634334</v>
      </c>
      <c r="U20" s="117"/>
      <c r="V20" s="114"/>
      <c r="W20" s="121">
        <v>1.651</v>
      </c>
      <c r="X20" s="126">
        <v>1.644</v>
      </c>
      <c r="Y20" s="116">
        <v>1.628</v>
      </c>
      <c r="Z20" s="115">
        <v>1.625</v>
      </c>
      <c r="AA20" s="58">
        <v>1.624</v>
      </c>
      <c r="AB20" s="58">
        <v>1.62</v>
      </c>
      <c r="AC20" s="59">
        <v>1.619</v>
      </c>
      <c r="AD20" s="60">
        <v>1.616</v>
      </c>
      <c r="AG20" s="147" t="s">
        <v>81</v>
      </c>
      <c r="AH20">
        <v>1.1725</v>
      </c>
    </row>
    <row r="21" customHeight="1" spans="1:35">
      <c r="A21" s="66">
        <v>2</v>
      </c>
      <c r="B21" s="80" t="s">
        <v>41</v>
      </c>
      <c r="C21" s="80" t="s">
        <v>57</v>
      </c>
      <c r="D21" s="81" t="s">
        <v>37</v>
      </c>
      <c r="E21" s="80" t="s">
        <v>59</v>
      </c>
      <c r="F21" s="80"/>
      <c r="G21" s="80" t="s">
        <v>82</v>
      </c>
      <c r="H21" s="78">
        <v>45765</v>
      </c>
      <c r="I21" s="95">
        <f>VLOOKUP(E21,基础数据!$A$1:$F$27,4,0)</f>
        <v>-0.012</v>
      </c>
      <c r="J21" s="95">
        <f>VLOOKUP(E21,基础数据!$A$1:$F$27,5,0)</f>
        <v>-0.0529</v>
      </c>
      <c r="K21" s="104">
        <f>VLOOKUP(E21,基础数据!$A$1:$F$27,6,0)</f>
        <v>-0.51</v>
      </c>
      <c r="L21" s="80" t="s">
        <v>29</v>
      </c>
      <c r="M21" s="80" t="s">
        <v>29</v>
      </c>
      <c r="N21" s="80" t="s">
        <v>29</v>
      </c>
      <c r="O21" s="80" t="s">
        <v>29</v>
      </c>
      <c r="P21" s="80" t="s">
        <v>29</v>
      </c>
      <c r="Q21" s="95">
        <v>0.0221</v>
      </c>
      <c r="R21" s="95">
        <f>AD21/W21-1</f>
        <v>-0.0288621465610018</v>
      </c>
      <c r="S21" s="95">
        <f>AB21/X21-1</f>
        <v>-0.0371908809891807</v>
      </c>
      <c r="T21" s="95">
        <f>AD21/AC21-1</f>
        <v>0.00141242937853114</v>
      </c>
      <c r="U21" s="114"/>
      <c r="V21" s="114"/>
      <c r="W21" s="115">
        <v>1.0221</v>
      </c>
      <c r="X21" s="116">
        <v>1.0352</v>
      </c>
      <c r="Y21" s="116">
        <v>1.0268</v>
      </c>
      <c r="Z21" s="115">
        <v>1.0007</v>
      </c>
      <c r="AA21" s="58">
        <v>0.9982</v>
      </c>
      <c r="AB21" s="58">
        <v>0.9967</v>
      </c>
      <c r="AC21" s="58">
        <v>0.9912</v>
      </c>
      <c r="AD21" s="60">
        <v>0.9926</v>
      </c>
      <c r="AG21" s="147" t="s">
        <v>83</v>
      </c>
      <c r="AH21" s="59">
        <v>2.248</v>
      </c>
      <c r="AI21" s="59"/>
    </row>
    <row r="22" customHeight="1" spans="1:34">
      <c r="A22" s="69">
        <v>2</v>
      </c>
      <c r="B22" s="34" t="s">
        <v>41</v>
      </c>
      <c r="C22" s="80" t="s">
        <v>23</v>
      </c>
      <c r="D22" s="82" t="s">
        <v>32</v>
      </c>
      <c r="E22" s="34" t="s">
        <v>51</v>
      </c>
      <c r="F22" s="34"/>
      <c r="G22" s="34" t="s">
        <v>84</v>
      </c>
      <c r="H22" s="83">
        <v>45765</v>
      </c>
      <c r="I22" s="98">
        <f>VLOOKUP(E22,基础数据!$A$1:$F$27,4,0)</f>
        <v>0.2343</v>
      </c>
      <c r="J22" s="98">
        <f>VLOOKUP(E22,基础数据!$A$1:$F$27,5,0)</f>
        <v>-0.1817</v>
      </c>
      <c r="K22" s="105">
        <f>VLOOKUP(E22,基础数据!$A$1:$F$27,6,0)</f>
        <v>1.09</v>
      </c>
      <c r="L22" s="98">
        <v>-0.0585</v>
      </c>
      <c r="M22" s="98">
        <v>0.8146</v>
      </c>
      <c r="N22" s="98">
        <v>0.2229</v>
      </c>
      <c r="O22" s="98">
        <v>-0.0758</v>
      </c>
      <c r="P22" s="98">
        <v>0.178</v>
      </c>
      <c r="Q22" s="98">
        <v>0.6381</v>
      </c>
      <c r="R22" s="98">
        <f>AD22/W22-1</f>
        <v>-0.0652442297369834</v>
      </c>
      <c r="S22" s="98">
        <f>AB22/X22-1</f>
        <v>-0.115081396539367</v>
      </c>
      <c r="T22" s="98">
        <f>AD22/AC22-1</f>
        <v>0.00339949871798573</v>
      </c>
      <c r="U22" s="117">
        <v>1</v>
      </c>
      <c r="V22" s="117"/>
      <c r="W22" s="118">
        <v>3.726</v>
      </c>
      <c r="X22" s="127">
        <v>3.9068</v>
      </c>
      <c r="Y22" s="119">
        <v>3.676</v>
      </c>
      <c r="Z22" s="118">
        <v>3.4958</v>
      </c>
      <c r="AA22" s="142">
        <v>3.5096</v>
      </c>
      <c r="AB22" s="142">
        <v>3.4572</v>
      </c>
      <c r="AC22" s="142">
        <v>3.4711</v>
      </c>
      <c r="AD22" s="60">
        <v>3.4829</v>
      </c>
      <c r="AG22" s="148" t="s">
        <v>61</v>
      </c>
      <c r="AH22" s="149">
        <v>2.0621</v>
      </c>
    </row>
    <row r="23" customHeight="1" spans="1:34">
      <c r="A23" s="19">
        <v>3</v>
      </c>
      <c r="B23" s="84" t="s">
        <v>85</v>
      </c>
      <c r="C23" s="84" t="s">
        <v>86</v>
      </c>
      <c r="D23" s="84" t="s">
        <v>24</v>
      </c>
      <c r="E23" s="84" t="s">
        <v>35</v>
      </c>
      <c r="F23" s="84">
        <v>10</v>
      </c>
      <c r="G23" s="84" t="s">
        <v>87</v>
      </c>
      <c r="H23" s="78">
        <v>45765</v>
      </c>
      <c r="I23" s="95">
        <f>VLOOKUP(E23,基础数据!$A$1:$F$27,4,0)</f>
        <v>0.1889</v>
      </c>
      <c r="J23" s="95">
        <f>VLOOKUP(E23,基础数据!$A$1:$F$27,5,0)</f>
        <v>-0.1687</v>
      </c>
      <c r="K23" s="102">
        <f>VLOOKUP(E23,基础数据!$A$1:$F$27,6,0)</f>
        <v>1.58</v>
      </c>
      <c r="L23" s="106">
        <v>0.1395</v>
      </c>
      <c r="M23" s="106">
        <v>0.9089</v>
      </c>
      <c r="N23" s="106">
        <v>0.0543</v>
      </c>
      <c r="O23" s="106">
        <v>-0.0401</v>
      </c>
      <c r="P23" s="106">
        <v>-0.0431</v>
      </c>
      <c r="Q23" s="106">
        <v>0.2798</v>
      </c>
      <c r="R23" s="95">
        <f>AD23/W23-1</f>
        <v>0.0908186574312875</v>
      </c>
      <c r="S23" s="95">
        <f>AB23/X23-1</f>
        <v>0.0681574965865899</v>
      </c>
      <c r="T23" s="95">
        <f>AD23/AC23-1</f>
        <v>0.0144594826109303</v>
      </c>
      <c r="U23" s="128"/>
      <c r="W23" s="57">
        <v>2.7142</v>
      </c>
      <c r="X23" s="129">
        <v>2.7099</v>
      </c>
      <c r="Y23" s="146">
        <v>2.7882</v>
      </c>
      <c r="Z23" s="57">
        <v>2.8307</v>
      </c>
      <c r="AA23" s="58">
        <v>2.8729</v>
      </c>
      <c r="AB23" s="58">
        <v>2.8946</v>
      </c>
      <c r="AC23" s="59">
        <v>2.9185</v>
      </c>
      <c r="AD23" s="60">
        <v>2.9607</v>
      </c>
      <c r="AG23" s="150" t="s">
        <v>43</v>
      </c>
      <c r="AH23" s="151">
        <v>2.9511</v>
      </c>
    </row>
    <row r="24" customHeight="1" spans="1:34">
      <c r="A24" s="19">
        <v>3</v>
      </c>
      <c r="B24" s="80" t="s">
        <v>85</v>
      </c>
      <c r="C24" s="80" t="s">
        <v>86</v>
      </c>
      <c r="D24" s="27" t="s">
        <v>24</v>
      </c>
      <c r="E24" s="27" t="s">
        <v>76</v>
      </c>
      <c r="F24" s="27">
        <v>11</v>
      </c>
      <c r="G24" s="27" t="s">
        <v>88</v>
      </c>
      <c r="H24" s="78">
        <v>45765</v>
      </c>
      <c r="I24" s="95">
        <f>VLOOKUP(E24,基础数据!$A$1:$F$27,4,0)</f>
        <v>0.2091</v>
      </c>
      <c r="J24" s="95">
        <f>VLOOKUP(E24,基础数据!$A$1:$F$27,5,0)</f>
        <v>-0.0605</v>
      </c>
      <c r="K24" s="102">
        <f>VLOOKUP(E24,基础数据!$A$1:$F$27,6,0)</f>
        <v>2.5</v>
      </c>
      <c r="L24" s="27">
        <v>0.2295</v>
      </c>
      <c r="M24" s="27">
        <v>0.5252</v>
      </c>
      <c r="N24" s="27">
        <v>0.2196</v>
      </c>
      <c r="O24" s="101">
        <v>0.0413</v>
      </c>
      <c r="P24" s="101">
        <v>0.0393</v>
      </c>
      <c r="Q24" s="101">
        <v>0.1095</v>
      </c>
      <c r="R24" s="95">
        <f>AD24/W24-1</f>
        <v>0.0485923311224346</v>
      </c>
      <c r="S24" s="95">
        <f>AB24/X24-1</f>
        <v>0.0280260523867257</v>
      </c>
      <c r="T24" s="95">
        <f>AD24/AC24-1</f>
        <v>0.00496535166693945</v>
      </c>
      <c r="W24" s="57">
        <v>3.5129</v>
      </c>
      <c r="X24" s="130">
        <v>3.5467</v>
      </c>
      <c r="Y24" s="120">
        <v>3.5872</v>
      </c>
      <c r="Z24" s="57">
        <v>3.6129</v>
      </c>
      <c r="AA24" s="58">
        <v>3.639</v>
      </c>
      <c r="AB24" s="58">
        <v>3.6461</v>
      </c>
      <c r="AC24" s="59">
        <v>3.6654</v>
      </c>
      <c r="AD24" s="60">
        <v>3.6836</v>
      </c>
      <c r="AG24" s="150" t="s">
        <v>47</v>
      </c>
      <c r="AH24" s="59">
        <v>2.1497</v>
      </c>
    </row>
    <row r="25" ht="13.5" spans="1:34">
      <c r="A25" s="19">
        <v>3</v>
      </c>
      <c r="B25" s="80" t="s">
        <v>85</v>
      </c>
      <c r="C25" s="80" t="s">
        <v>89</v>
      </c>
      <c r="D25" s="80" t="s">
        <v>24</v>
      </c>
      <c r="E25" s="80" t="s">
        <v>90</v>
      </c>
      <c r="F25" s="80"/>
      <c r="G25" s="80" t="s">
        <v>91</v>
      </c>
      <c r="H25" s="78">
        <v>45765</v>
      </c>
      <c r="I25" s="95">
        <f>VLOOKUP(E25,基础数据!$A$1:$F$27,4,0)</f>
        <v>0.0667</v>
      </c>
      <c r="J25" s="95">
        <f>VLOOKUP(E25,基础数据!$A$1:$F$27,5,0)</f>
        <v>0.1064</v>
      </c>
      <c r="K25" s="102">
        <f>VLOOKUP(E25,基础数据!$A$1:$F$27,6,0)</f>
        <v>0.77</v>
      </c>
      <c r="L25" s="80"/>
      <c r="M25" s="80"/>
      <c r="N25" s="80"/>
      <c r="O25" s="95">
        <v>-0.026</v>
      </c>
      <c r="P25" s="95">
        <v>-0.0094</v>
      </c>
      <c r="Q25" s="95">
        <v>0.2597</v>
      </c>
      <c r="R25" s="95">
        <f>AD25/W25-1</f>
        <v>0.0315400410677618</v>
      </c>
      <c r="S25" s="95">
        <f>AB25/X25-1</f>
        <v>0.0366064803363839</v>
      </c>
      <c r="T25" s="95">
        <f>AD25/AC25-1</f>
        <v>0.00103618683245665</v>
      </c>
      <c r="U25" s="114"/>
      <c r="V25" s="56"/>
      <c r="W25" s="57">
        <v>1.2175</v>
      </c>
      <c r="X25" s="126">
        <v>1.2129</v>
      </c>
      <c r="Y25" s="116">
        <v>1.2306</v>
      </c>
      <c r="Z25" s="57">
        <v>1.2429</v>
      </c>
      <c r="AA25" s="58">
        <v>1.2471</v>
      </c>
      <c r="AB25" s="58">
        <v>1.2573</v>
      </c>
      <c r="AC25" s="59">
        <v>1.2546</v>
      </c>
      <c r="AD25" s="60">
        <v>1.2559</v>
      </c>
      <c r="AG25" s="150" t="s">
        <v>38</v>
      </c>
      <c r="AH25" s="59">
        <v>2.1397</v>
      </c>
    </row>
    <row r="26" ht="24" spans="1:34">
      <c r="A26" s="19">
        <v>3</v>
      </c>
      <c r="B26" s="76" t="s">
        <v>85</v>
      </c>
      <c r="C26" s="85" t="s">
        <v>92</v>
      </c>
      <c r="D26" s="85" t="s">
        <v>24</v>
      </c>
      <c r="E26" s="76" t="s">
        <v>78</v>
      </c>
      <c r="F26" s="76">
        <v>12</v>
      </c>
      <c r="G26" s="76" t="s">
        <v>93</v>
      </c>
      <c r="H26" s="78">
        <v>45765</v>
      </c>
      <c r="I26" s="95">
        <f>VLOOKUP(E26,基础数据!$A$1:$F$27,4,0)</f>
        <v>0.1443</v>
      </c>
      <c r="J26" s="95">
        <f>VLOOKUP(E26,基础数据!$A$1:$F$27,5,0)</f>
        <v>-0.1334</v>
      </c>
      <c r="K26" s="102">
        <f>VLOOKUP(E26,基础数据!$A$1:$F$27,6,0)</f>
        <v>1.26</v>
      </c>
      <c r="L26" s="107" t="s">
        <v>29</v>
      </c>
      <c r="M26" s="107" t="s">
        <v>29</v>
      </c>
      <c r="N26" s="107">
        <v>0.1294</v>
      </c>
      <c r="O26" s="107">
        <v>0.1097</v>
      </c>
      <c r="P26" s="107">
        <v>0.2035</v>
      </c>
      <c r="Q26" s="107">
        <v>0.122</v>
      </c>
      <c r="R26" s="95">
        <f>AD26/W26-1</f>
        <v>0.0227057710501419</v>
      </c>
      <c r="S26" s="95">
        <f>AB26/X26-1</f>
        <v>0.0114956011730205</v>
      </c>
      <c r="T26" s="95">
        <f>AD26/AC26-1</f>
        <v>0.0023761228629382</v>
      </c>
      <c r="U26" s="131"/>
      <c r="V26" s="131"/>
      <c r="W26" s="57">
        <v>1.6912</v>
      </c>
      <c r="X26" s="132">
        <v>1.705</v>
      </c>
      <c r="Y26" s="132">
        <v>1.7122</v>
      </c>
      <c r="Z26" s="57">
        <v>1.7128</v>
      </c>
      <c r="AA26" s="58">
        <v>1.7186</v>
      </c>
      <c r="AB26" s="58">
        <v>1.7246</v>
      </c>
      <c r="AC26" s="59">
        <v>1.7255</v>
      </c>
      <c r="AD26" s="60">
        <v>1.7296</v>
      </c>
      <c r="AG26" s="150" t="s">
        <v>70</v>
      </c>
      <c r="AH26" s="59">
        <v>1.5545</v>
      </c>
    </row>
    <row r="27" customHeight="1" spans="1:34">
      <c r="A27" s="19">
        <v>3</v>
      </c>
      <c r="B27" s="27" t="s">
        <v>94</v>
      </c>
      <c r="C27" s="27" t="s">
        <v>95</v>
      </c>
      <c r="D27" s="27" t="s">
        <v>24</v>
      </c>
      <c r="E27" s="27" t="s">
        <v>96</v>
      </c>
      <c r="F27" s="27"/>
      <c r="G27" s="27" t="s">
        <v>97</v>
      </c>
      <c r="H27" s="78">
        <v>45765</v>
      </c>
      <c r="I27" s="95">
        <f>VLOOKUP(E27,基础数据!$A$1:$F$27,4,0)</f>
        <v>0.0361</v>
      </c>
      <c r="J27" s="95">
        <f>VLOOKUP(E27,基础数据!$A$1:$F$27,5,0)</f>
        <v>0.0289</v>
      </c>
      <c r="K27" s="102">
        <f>VLOOKUP(E27,基础数据!$A$1:$F$27,6,0)</f>
        <v>0.84</v>
      </c>
      <c r="L27" s="27"/>
      <c r="M27" s="27"/>
      <c r="N27" s="27"/>
      <c r="O27" s="27"/>
      <c r="P27" s="27"/>
      <c r="Q27" s="27"/>
      <c r="R27" s="95">
        <f>AD27/W27-1</f>
        <v>0.0137319828593689</v>
      </c>
      <c r="S27" s="95">
        <f>AB27/X27-1</f>
        <v>0.00327647682374477</v>
      </c>
      <c r="T27" s="95">
        <f>AD27/AC27-1</f>
        <v>0.000672947510094168</v>
      </c>
      <c r="W27" s="57">
        <v>1.0268</v>
      </c>
      <c r="X27" s="125">
        <v>1.0377</v>
      </c>
      <c r="Y27" s="120">
        <v>1.0321</v>
      </c>
      <c r="Z27" s="57">
        <v>1.0379</v>
      </c>
      <c r="AA27" s="58">
        <v>1.0381</v>
      </c>
      <c r="AB27" s="58">
        <v>1.0411</v>
      </c>
      <c r="AC27" s="59">
        <v>1.0402</v>
      </c>
      <c r="AD27" s="60">
        <v>1.0409</v>
      </c>
      <c r="AG27" s="150" t="s">
        <v>90</v>
      </c>
      <c r="AH27" s="59">
        <v>1.2559</v>
      </c>
    </row>
    <row r="28" customHeight="1" spans="1:34">
      <c r="A28" s="66">
        <v>3</v>
      </c>
      <c r="B28" s="80" t="s">
        <v>85</v>
      </c>
      <c r="C28" s="80" t="s">
        <v>86</v>
      </c>
      <c r="D28" s="80" t="s">
        <v>24</v>
      </c>
      <c r="E28" s="86" t="s">
        <v>81</v>
      </c>
      <c r="F28" s="87"/>
      <c r="G28" s="86" t="s">
        <v>98</v>
      </c>
      <c r="H28" s="78">
        <v>45765</v>
      </c>
      <c r="I28" s="95">
        <f>VLOOKUP(E28,基础数据!$A$1:$F$27,4,0)</f>
        <v>0.1013</v>
      </c>
      <c r="J28" s="95">
        <f>VLOOKUP(E28,基础数据!$A$1:$F$27,5,0)</f>
        <v>-0.0392</v>
      </c>
      <c r="K28" s="102">
        <f>VLOOKUP(E28,基础数据!$A$1:$F$27,6,0)</f>
        <v>1.04</v>
      </c>
      <c r="L28" s="86" t="s">
        <v>29</v>
      </c>
      <c r="M28" s="86" t="s">
        <v>29</v>
      </c>
      <c r="N28" s="86" t="s">
        <v>29</v>
      </c>
      <c r="O28" s="86" t="s">
        <v>29</v>
      </c>
      <c r="P28" s="108">
        <v>0.0104</v>
      </c>
      <c r="Q28" s="108">
        <v>0.1769</v>
      </c>
      <c r="R28" s="95">
        <f>AD28/W28-1</f>
        <v>-0.0139601379194348</v>
      </c>
      <c r="S28" s="95">
        <f>AB28/X28-1</f>
        <v>-0.0310205428595</v>
      </c>
      <c r="T28" s="95">
        <f>AD28/AC28-1</f>
        <v>0.000255929022351387</v>
      </c>
      <c r="U28" s="114"/>
      <c r="V28" s="114"/>
      <c r="W28" s="115">
        <v>1.1891</v>
      </c>
      <c r="X28" s="115">
        <v>1.2121</v>
      </c>
      <c r="Y28" s="115">
        <v>1.1899</v>
      </c>
      <c r="Z28" s="115">
        <v>1.1847</v>
      </c>
      <c r="AA28" s="58">
        <v>1.1759</v>
      </c>
      <c r="AB28" s="58">
        <v>1.1745</v>
      </c>
      <c r="AC28" s="59">
        <v>1.1722</v>
      </c>
      <c r="AD28" s="60">
        <v>1.1725</v>
      </c>
      <c r="AG28" s="150" t="s">
        <v>96</v>
      </c>
      <c r="AH28" s="59">
        <v>1.0409</v>
      </c>
    </row>
    <row r="29" customHeight="1" spans="1:34">
      <c r="A29" s="69">
        <v>3</v>
      </c>
      <c r="B29" s="34" t="s">
        <v>94</v>
      </c>
      <c r="C29" s="34" t="s">
        <v>99</v>
      </c>
      <c r="D29" s="34" t="s">
        <v>24</v>
      </c>
      <c r="E29" s="34" t="s">
        <v>83</v>
      </c>
      <c r="F29" s="34"/>
      <c r="G29" s="34" t="s">
        <v>100</v>
      </c>
      <c r="H29" s="83">
        <v>45765</v>
      </c>
      <c r="I29" s="98">
        <f>VLOOKUP(E29,基础数据!$A$1:$F$27,4,0)</f>
        <v>0.1066</v>
      </c>
      <c r="J29" s="98">
        <f>VLOOKUP(E29,基础数据!$A$1:$F$27,5,0)</f>
        <v>-0.1156</v>
      </c>
      <c r="K29" s="105">
        <f>VLOOKUP(E29,基础数据!$A$1:$F$27,6,0)</f>
        <v>0.79</v>
      </c>
      <c r="L29" s="34">
        <v>0.1093</v>
      </c>
      <c r="M29" s="34">
        <v>0.4399</v>
      </c>
      <c r="N29" s="34">
        <v>0.0469</v>
      </c>
      <c r="O29" s="34">
        <v>0.0285</v>
      </c>
      <c r="P29" s="98">
        <v>-0.0088</v>
      </c>
      <c r="Q29" s="98">
        <v>0.1653</v>
      </c>
      <c r="R29" s="98">
        <f>AD29/W29-1</f>
        <v>-0.0261653093051463</v>
      </c>
      <c r="S29" s="98">
        <f>AB29/X29-1</f>
        <v>-0.0184595524956971</v>
      </c>
      <c r="T29" s="98">
        <f>AD29/AC29-1</f>
        <v>-0.00689167697473037</v>
      </c>
      <c r="U29" s="117">
        <v>5</v>
      </c>
      <c r="V29" s="117"/>
      <c r="W29" s="115">
        <v>2.3084</v>
      </c>
      <c r="X29" s="116">
        <v>2.324</v>
      </c>
      <c r="Y29" s="116">
        <v>2.2753</v>
      </c>
      <c r="Z29" s="115">
        <v>2.287</v>
      </c>
      <c r="AA29" s="58">
        <v>2.2675</v>
      </c>
      <c r="AB29" s="142">
        <v>2.2811</v>
      </c>
      <c r="AC29" s="142">
        <v>2.2636</v>
      </c>
      <c r="AD29" s="60">
        <v>2.248</v>
      </c>
      <c r="AG29" s="59" t="s">
        <v>50</v>
      </c>
      <c r="AH29" s="59">
        <v>1.078</v>
      </c>
    </row>
    <row r="30" customHeight="1" spans="1:27">
      <c r="A30" s="1" t="s">
        <v>101</v>
      </c>
      <c r="B30" s="88"/>
      <c r="C30" s="88"/>
      <c r="D30" s="88"/>
      <c r="I30" s="109"/>
      <c r="J30" s="109"/>
      <c r="L30" s="109"/>
      <c r="M30" s="109"/>
      <c r="N30" s="109"/>
      <c r="O30" s="109"/>
      <c r="P30" s="109"/>
      <c r="Q30" s="109"/>
      <c r="R30" s="109"/>
      <c r="S30" s="109"/>
      <c r="T30" s="109"/>
      <c r="W30" s="133"/>
      <c r="X30" s="134"/>
      <c r="Y30" s="133"/>
      <c r="Z30" s="133"/>
      <c r="AA30" s="140"/>
    </row>
    <row r="31" customHeight="1" spans="1:27">
      <c r="A31" s="1"/>
      <c r="B31" s="88"/>
      <c r="C31" s="88"/>
      <c r="D31" s="88"/>
      <c r="I31" s="109"/>
      <c r="J31" s="109"/>
      <c r="L31" s="109"/>
      <c r="M31" s="109"/>
      <c r="N31" s="109"/>
      <c r="O31" s="109"/>
      <c r="P31" s="109"/>
      <c r="Q31" s="109"/>
      <c r="R31" s="109"/>
      <c r="S31" s="109"/>
      <c r="T31" s="109"/>
      <c r="V31" s="117"/>
      <c r="W31" s="118"/>
      <c r="X31" s="135"/>
      <c r="Z31" s="118"/>
      <c r="AA31" s="142"/>
    </row>
    <row r="32" customHeight="1" spans="1:27">
      <c r="A32" s="89"/>
      <c r="B32" s="90" t="s">
        <v>22</v>
      </c>
      <c r="C32" s="90" t="s">
        <v>23</v>
      </c>
      <c r="D32" s="90"/>
      <c r="E32" s="90" t="s">
        <v>102</v>
      </c>
      <c r="F32" s="90"/>
      <c r="G32" s="90"/>
      <c r="H32" s="90"/>
      <c r="I32" s="110"/>
      <c r="J32" s="111"/>
      <c r="K32" s="90"/>
      <c r="L32" s="110"/>
      <c r="M32" s="110"/>
      <c r="N32" s="110"/>
      <c r="O32" s="110"/>
      <c r="P32" s="110"/>
      <c r="Q32" s="110"/>
      <c r="R32" s="110"/>
      <c r="S32" s="110"/>
      <c r="T32" s="110"/>
      <c r="U32" s="136"/>
      <c r="V32" s="117"/>
      <c r="W32" s="118"/>
      <c r="X32" s="137"/>
      <c r="Y32" s="113"/>
      <c r="Z32" s="118"/>
      <c r="AA32" s="142"/>
    </row>
    <row r="33" customHeight="1" spans="2:24">
      <c r="B33" s="88"/>
      <c r="C33" s="88"/>
      <c r="D33" s="88"/>
      <c r="I33" s="109"/>
      <c r="J33" s="109"/>
      <c r="L33" s="109"/>
      <c r="M33" s="109"/>
      <c r="N33" s="109"/>
      <c r="O33" s="109"/>
      <c r="P33" s="109"/>
      <c r="Q33" s="109"/>
      <c r="R33" s="109"/>
      <c r="S33" s="109"/>
      <c r="T33" s="109"/>
      <c r="X33" s="138"/>
    </row>
    <row r="34" customHeight="1" spans="2:3">
      <c r="B34" s="91" t="s">
        <v>103</v>
      </c>
      <c r="C34" s="91" t="s">
        <v>104</v>
      </c>
    </row>
    <row r="35" customHeight="1" spans="2:24">
      <c r="B35" s="92" t="s">
        <v>105</v>
      </c>
      <c r="C35" s="92" t="s">
        <v>37</v>
      </c>
      <c r="X35" s="138"/>
    </row>
    <row r="36" customHeight="1" spans="2:24">
      <c r="B36" s="92" t="s">
        <v>106</v>
      </c>
      <c r="C36" s="92" t="s">
        <v>32</v>
      </c>
      <c r="X36" s="138"/>
    </row>
    <row r="37" customHeight="1" spans="2:3">
      <c r="B37" s="92" t="s">
        <v>107</v>
      </c>
      <c r="C37" s="92" t="s">
        <v>42</v>
      </c>
    </row>
  </sheetData>
  <sortState ref="A3:AD29">
    <sortCondition ref="A3:A29"/>
    <sortCondition ref="R3:R29" descending="1"/>
  </sortState>
  <mergeCells count="1">
    <mergeCell ref="A1:V1"/>
  </mergeCells>
  <conditionalFormatting sqref="L5:L22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5:M22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5:N22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5:O2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2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:Q22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2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2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:V4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30:X31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32"/>
  <sheetViews>
    <sheetView zoomScale="90" zoomScaleNormal="90" workbookViewId="0">
      <selection activeCell="A1" sqref="A$1:L$1048576"/>
    </sheetView>
  </sheetViews>
  <sheetFormatPr defaultColWidth="9" defaultRowHeight="16.05" customHeight="1"/>
  <cols>
    <col min="1" max="1" width="15.125" style="27" customWidth="1"/>
    <col min="2" max="2" width="9.5" style="27" customWidth="1"/>
    <col min="3" max="3" width="7.875" style="27" customWidth="1"/>
    <col min="4" max="4" width="20.25" style="27" customWidth="1"/>
    <col min="5" max="5" width="7.875" style="27" customWidth="1"/>
    <col min="6" max="6" width="21.8083333333333" style="27" customWidth="1"/>
    <col min="7" max="7" width="35.75" style="27" customWidth="1"/>
    <col min="8" max="8" width="19.125" style="27" customWidth="1"/>
    <col min="9" max="9" width="16" style="27" customWidth="1"/>
    <col min="10" max="10" width="32.6333333333333" style="28" customWidth="1"/>
    <col min="11" max="11" width="19.625" style="27" customWidth="1"/>
    <col min="12" max="12" width="7.88333333333333" style="29" customWidth="1"/>
    <col min="13" max="32" width="9" style="29"/>
    <col min="33" max="16384" width="15.125" style="29"/>
  </cols>
  <sheetData>
    <row r="1" ht="20" customHeight="1" spans="1:12">
      <c r="A1" s="30" t="s">
        <v>108</v>
      </c>
      <c r="B1" s="31" t="s">
        <v>3</v>
      </c>
      <c r="C1" s="31" t="s">
        <v>109</v>
      </c>
      <c r="D1" s="31" t="s">
        <v>110</v>
      </c>
      <c r="E1" s="31" t="s">
        <v>111</v>
      </c>
      <c r="F1" s="31" t="s">
        <v>5</v>
      </c>
      <c r="G1" s="31" t="s">
        <v>112</v>
      </c>
      <c r="H1" s="31" t="s">
        <v>113</v>
      </c>
      <c r="I1" s="31" t="s">
        <v>114</v>
      </c>
      <c r="J1" s="31" t="s">
        <v>115</v>
      </c>
      <c r="K1" s="31" t="s">
        <v>116</v>
      </c>
      <c r="L1" s="29" t="s">
        <v>117</v>
      </c>
    </row>
    <row r="2" ht="20" customHeight="1" spans="1:12">
      <c r="A2" s="32" t="s">
        <v>22</v>
      </c>
      <c r="B2" s="27" t="s">
        <v>23</v>
      </c>
      <c r="C2" s="27" t="s">
        <v>118</v>
      </c>
      <c r="D2" s="27" t="s">
        <v>119</v>
      </c>
      <c r="E2" s="27" t="s">
        <v>120</v>
      </c>
      <c r="F2" s="27" t="s">
        <v>102</v>
      </c>
      <c r="G2" s="27" t="s">
        <v>121</v>
      </c>
      <c r="H2" s="27" t="s">
        <v>122</v>
      </c>
      <c r="K2" s="27" t="s">
        <v>123</v>
      </c>
      <c r="L2" s="47" t="s">
        <v>124</v>
      </c>
    </row>
    <row r="3" ht="20" customHeight="1" spans="1:12">
      <c r="A3" s="32" t="s">
        <v>22</v>
      </c>
      <c r="B3" s="27" t="s">
        <v>23</v>
      </c>
      <c r="C3" s="27" t="s">
        <v>125</v>
      </c>
      <c r="D3" s="27" t="s">
        <v>126</v>
      </c>
      <c r="E3" s="27" t="s">
        <v>127</v>
      </c>
      <c r="F3" s="27" t="s">
        <v>25</v>
      </c>
      <c r="H3" s="27" t="s">
        <v>128</v>
      </c>
      <c r="K3" s="27" t="s">
        <v>129</v>
      </c>
      <c r="L3" s="29" t="s">
        <v>130</v>
      </c>
    </row>
    <row r="4" ht="20" customHeight="1" spans="1:12">
      <c r="A4" s="33" t="s">
        <v>22</v>
      </c>
      <c r="B4" s="34" t="s">
        <v>23</v>
      </c>
      <c r="C4" s="34" t="s">
        <v>125</v>
      </c>
      <c r="D4" s="34" t="s">
        <v>131</v>
      </c>
      <c r="E4" s="34" t="s">
        <v>132</v>
      </c>
      <c r="F4" s="34" t="s">
        <v>27</v>
      </c>
      <c r="G4" s="34"/>
      <c r="H4" s="34" t="s">
        <v>128</v>
      </c>
      <c r="I4" s="34"/>
      <c r="J4" s="48"/>
      <c r="K4" s="34" t="s">
        <v>133</v>
      </c>
      <c r="L4" s="29" t="s">
        <v>130</v>
      </c>
    </row>
    <row r="5" ht="35" customHeight="1" spans="1:12">
      <c r="A5" s="32" t="s">
        <v>41</v>
      </c>
      <c r="B5" s="27" t="s">
        <v>134</v>
      </c>
      <c r="C5" s="35" t="s">
        <v>135</v>
      </c>
      <c r="D5" s="27" t="s">
        <v>136</v>
      </c>
      <c r="E5" s="27" t="s">
        <v>137</v>
      </c>
      <c r="F5" s="27" t="s">
        <v>40</v>
      </c>
      <c r="G5" s="27" t="s">
        <v>64</v>
      </c>
      <c r="H5" s="27" t="s">
        <v>138</v>
      </c>
      <c r="I5" s="27" t="s">
        <v>139</v>
      </c>
      <c r="J5" s="49" t="s">
        <v>140</v>
      </c>
      <c r="K5" s="27" t="s">
        <v>141</v>
      </c>
      <c r="L5" s="29" t="s">
        <v>130</v>
      </c>
    </row>
    <row r="6" ht="43" customHeight="1" spans="1:12">
      <c r="A6" s="36" t="s">
        <v>41</v>
      </c>
      <c r="B6" s="37" t="s">
        <v>23</v>
      </c>
      <c r="C6" s="38" t="s">
        <v>142</v>
      </c>
      <c r="D6" s="37" t="s">
        <v>143</v>
      </c>
      <c r="E6" s="37" t="s">
        <v>144</v>
      </c>
      <c r="F6" s="37" t="s">
        <v>61</v>
      </c>
      <c r="G6" s="37" t="s">
        <v>145</v>
      </c>
      <c r="H6" s="37" t="s">
        <v>146</v>
      </c>
      <c r="I6" s="37" t="s">
        <v>147</v>
      </c>
      <c r="J6" s="50" t="s">
        <v>148</v>
      </c>
      <c r="K6" s="37" t="s">
        <v>149</v>
      </c>
      <c r="L6" s="51" t="s">
        <v>150</v>
      </c>
    </row>
    <row r="7" ht="44" customHeight="1" spans="1:13">
      <c r="A7" s="32" t="s">
        <v>41</v>
      </c>
      <c r="B7" s="27" t="s">
        <v>23</v>
      </c>
      <c r="C7" s="27" t="s">
        <v>151</v>
      </c>
      <c r="D7" s="27" t="s">
        <v>152</v>
      </c>
      <c r="E7" s="27" t="s">
        <v>153</v>
      </c>
      <c r="F7" s="27" t="s">
        <v>45</v>
      </c>
      <c r="G7" s="27" t="s">
        <v>154</v>
      </c>
      <c r="H7" s="27" t="s">
        <v>155</v>
      </c>
      <c r="I7" s="27" t="s">
        <v>147</v>
      </c>
      <c r="J7" s="49" t="s">
        <v>156</v>
      </c>
      <c r="K7" s="27" t="s">
        <v>24</v>
      </c>
      <c r="L7" s="29" t="s">
        <v>130</v>
      </c>
      <c r="M7" s="29" t="s">
        <v>157</v>
      </c>
    </row>
    <row r="8" ht="25" customHeight="1" spans="1:12">
      <c r="A8" s="32" t="s">
        <v>41</v>
      </c>
      <c r="B8" s="27" t="s">
        <v>23</v>
      </c>
      <c r="C8" s="27" t="s">
        <v>158</v>
      </c>
      <c r="D8" s="27" t="s">
        <v>159</v>
      </c>
      <c r="E8" s="27" t="s">
        <v>160</v>
      </c>
      <c r="F8" s="27" t="s">
        <v>49</v>
      </c>
      <c r="G8" s="27" t="s">
        <v>161</v>
      </c>
      <c r="H8" s="27" t="s">
        <v>162</v>
      </c>
      <c r="I8" s="27" t="s">
        <v>163</v>
      </c>
      <c r="J8" s="28" t="s">
        <v>164</v>
      </c>
      <c r="K8" s="27" t="s">
        <v>24</v>
      </c>
      <c r="L8" s="29" t="s">
        <v>130</v>
      </c>
    </row>
    <row r="9" ht="45" customHeight="1" spans="1:12">
      <c r="A9" s="36" t="s">
        <v>41</v>
      </c>
      <c r="B9" s="37" t="s">
        <v>23</v>
      </c>
      <c r="C9" s="37" t="s">
        <v>165</v>
      </c>
      <c r="D9" s="37" t="s">
        <v>166</v>
      </c>
      <c r="E9" s="37" t="s">
        <v>167</v>
      </c>
      <c r="F9" s="37" t="s">
        <v>51</v>
      </c>
      <c r="G9" s="37" t="s">
        <v>168</v>
      </c>
      <c r="H9" s="37" t="s">
        <v>169</v>
      </c>
      <c r="I9" s="37" t="s">
        <v>147</v>
      </c>
      <c r="J9" s="50" t="s">
        <v>170</v>
      </c>
      <c r="K9" s="37" t="s">
        <v>171</v>
      </c>
      <c r="L9" s="29" t="s">
        <v>130</v>
      </c>
    </row>
    <row r="10" ht="33" customHeight="1" spans="1:12">
      <c r="A10" s="32" t="s">
        <v>30</v>
      </c>
      <c r="B10" s="27" t="s">
        <v>23</v>
      </c>
      <c r="C10" s="35" t="s">
        <v>172</v>
      </c>
      <c r="D10" s="27" t="s">
        <v>173</v>
      </c>
      <c r="E10" s="27" t="s">
        <v>174</v>
      </c>
      <c r="F10" s="39" t="s">
        <v>33</v>
      </c>
      <c r="G10" s="39" t="s">
        <v>175</v>
      </c>
      <c r="H10" s="27" t="s">
        <v>146</v>
      </c>
      <c r="I10" s="27" t="s">
        <v>176</v>
      </c>
      <c r="J10" s="49" t="s">
        <v>177</v>
      </c>
      <c r="K10" s="39" t="s">
        <v>178</v>
      </c>
      <c r="L10" s="29" t="s">
        <v>130</v>
      </c>
    </row>
    <row r="11" ht="20" customHeight="1" spans="1:12">
      <c r="A11" s="32" t="s">
        <v>41</v>
      </c>
      <c r="B11" s="27" t="s">
        <v>23</v>
      </c>
      <c r="C11" s="27" t="s">
        <v>179</v>
      </c>
      <c r="D11" s="27" t="s">
        <v>180</v>
      </c>
      <c r="E11" s="27" t="s">
        <v>181</v>
      </c>
      <c r="F11" s="27" t="s">
        <v>43</v>
      </c>
      <c r="G11" s="27" t="s">
        <v>182</v>
      </c>
      <c r="H11" s="27" t="s">
        <v>183</v>
      </c>
      <c r="I11" s="27" t="s">
        <v>184</v>
      </c>
      <c r="J11" s="28" t="s">
        <v>185</v>
      </c>
      <c r="K11" s="27" t="s">
        <v>24</v>
      </c>
      <c r="L11" s="51" t="s">
        <v>150</v>
      </c>
    </row>
    <row r="12" ht="34" customHeight="1" spans="1:12">
      <c r="A12" s="32" t="s">
        <v>41</v>
      </c>
      <c r="B12" s="27" t="s">
        <v>23</v>
      </c>
      <c r="C12" s="27" t="s">
        <v>186</v>
      </c>
      <c r="D12" s="27" t="s">
        <v>187</v>
      </c>
      <c r="E12" s="27" t="s">
        <v>188</v>
      </c>
      <c r="F12" s="27" t="s">
        <v>56</v>
      </c>
      <c r="G12" s="27" t="s">
        <v>189</v>
      </c>
      <c r="H12" s="27" t="s">
        <v>190</v>
      </c>
      <c r="I12" s="27" t="s">
        <v>176</v>
      </c>
      <c r="J12" s="49" t="s">
        <v>191</v>
      </c>
      <c r="K12" s="27" t="s">
        <v>24</v>
      </c>
      <c r="L12" s="29" t="s">
        <v>130</v>
      </c>
    </row>
    <row r="13" ht="20" customHeight="1" spans="1:12">
      <c r="A13" s="32" t="s">
        <v>41</v>
      </c>
      <c r="B13" s="27" t="s">
        <v>23</v>
      </c>
      <c r="C13" s="27" t="s">
        <v>192</v>
      </c>
      <c r="D13" s="27" t="s">
        <v>193</v>
      </c>
      <c r="E13" s="27" t="s">
        <v>194</v>
      </c>
      <c r="F13" s="27" t="s">
        <v>59</v>
      </c>
      <c r="G13" s="27" t="s">
        <v>57</v>
      </c>
      <c r="H13" s="27" t="s">
        <v>146</v>
      </c>
      <c r="I13" s="27" t="s">
        <v>176</v>
      </c>
      <c r="J13" s="28" t="s">
        <v>195</v>
      </c>
      <c r="K13" s="27" t="s">
        <v>196</v>
      </c>
      <c r="L13" s="47" t="s">
        <v>124</v>
      </c>
    </row>
    <row r="14" ht="20" customHeight="1" spans="1:12">
      <c r="A14" s="32" t="s">
        <v>41</v>
      </c>
      <c r="B14" s="27" t="s">
        <v>23</v>
      </c>
      <c r="C14" s="27" t="s">
        <v>197</v>
      </c>
      <c r="D14" s="27" t="s">
        <v>198</v>
      </c>
      <c r="E14" s="27" t="s">
        <v>199</v>
      </c>
      <c r="F14" s="27" t="s">
        <v>50</v>
      </c>
      <c r="G14" s="27" t="s">
        <v>23</v>
      </c>
      <c r="H14" s="27" t="s">
        <v>200</v>
      </c>
      <c r="I14" s="27" t="s">
        <v>147</v>
      </c>
      <c r="J14" s="49" t="s">
        <v>201</v>
      </c>
      <c r="K14" s="27" t="s">
        <v>24</v>
      </c>
      <c r="L14" s="52" t="s">
        <v>202</v>
      </c>
    </row>
    <row r="15" ht="36" customHeight="1" spans="1:12">
      <c r="A15" s="32" t="s">
        <v>30</v>
      </c>
      <c r="B15" s="27" t="s">
        <v>203</v>
      </c>
      <c r="C15" s="27" t="s">
        <v>204</v>
      </c>
      <c r="D15" s="27" t="s">
        <v>205</v>
      </c>
      <c r="E15" s="27" t="s">
        <v>206</v>
      </c>
      <c r="F15" s="27" t="s">
        <v>47</v>
      </c>
      <c r="G15" s="39" t="s">
        <v>207</v>
      </c>
      <c r="H15" s="27" t="s">
        <v>208</v>
      </c>
      <c r="I15" s="27" t="s">
        <v>176</v>
      </c>
      <c r="J15" s="28" t="s">
        <v>209</v>
      </c>
      <c r="K15" s="27" t="s">
        <v>24</v>
      </c>
      <c r="L15" s="51" t="s">
        <v>150</v>
      </c>
    </row>
    <row r="16" ht="20" customHeight="1" spans="1:12">
      <c r="A16" s="32" t="s">
        <v>41</v>
      </c>
      <c r="B16" s="27" t="s">
        <v>210</v>
      </c>
      <c r="C16" s="27" t="s">
        <v>211</v>
      </c>
      <c r="D16" s="27" t="s">
        <v>212</v>
      </c>
      <c r="E16" s="27" t="s">
        <v>213</v>
      </c>
      <c r="F16" s="27" t="s">
        <v>63</v>
      </c>
      <c r="G16" s="27" t="s">
        <v>74</v>
      </c>
      <c r="H16" s="27" t="s">
        <v>214</v>
      </c>
      <c r="I16" s="27" t="s">
        <v>215</v>
      </c>
      <c r="J16" s="28" t="s">
        <v>24</v>
      </c>
      <c r="K16" s="27" t="s">
        <v>24</v>
      </c>
      <c r="L16" s="29" t="s">
        <v>130</v>
      </c>
    </row>
    <row r="17" ht="30" customHeight="1" spans="1:12">
      <c r="A17" s="32" t="s">
        <v>41</v>
      </c>
      <c r="B17" s="27" t="s">
        <v>210</v>
      </c>
      <c r="C17" s="27" t="s">
        <v>216</v>
      </c>
      <c r="D17" s="27" t="s">
        <v>217</v>
      </c>
      <c r="E17" s="27" t="s">
        <v>218</v>
      </c>
      <c r="F17" s="27" t="s">
        <v>54</v>
      </c>
      <c r="G17" s="27" t="s">
        <v>219</v>
      </c>
      <c r="H17" s="27" t="s">
        <v>220</v>
      </c>
      <c r="I17" s="27" t="s">
        <v>221</v>
      </c>
      <c r="J17" s="49" t="s">
        <v>222</v>
      </c>
      <c r="K17" s="27" t="s">
        <v>24</v>
      </c>
      <c r="L17" s="29" t="s">
        <v>130</v>
      </c>
    </row>
    <row r="18" ht="32" customHeight="1" spans="1:12">
      <c r="A18" s="36" t="s">
        <v>41</v>
      </c>
      <c r="B18" s="37" t="s">
        <v>223</v>
      </c>
      <c r="C18" s="37" t="s">
        <v>224</v>
      </c>
      <c r="D18" s="37" t="s">
        <v>225</v>
      </c>
      <c r="E18" s="37" t="s">
        <v>226</v>
      </c>
      <c r="F18" s="37" t="s">
        <v>68</v>
      </c>
      <c r="G18" s="40" t="s">
        <v>227</v>
      </c>
      <c r="H18" s="37" t="s">
        <v>228</v>
      </c>
      <c r="I18" s="37" t="s">
        <v>176</v>
      </c>
      <c r="J18" s="50" t="s">
        <v>229</v>
      </c>
      <c r="K18" s="37" t="s">
        <v>24</v>
      </c>
      <c r="L18" s="29" t="s">
        <v>130</v>
      </c>
    </row>
    <row r="19" ht="31" customHeight="1" spans="1:12">
      <c r="A19" s="41" t="s">
        <v>41</v>
      </c>
      <c r="B19" s="42" t="s">
        <v>223</v>
      </c>
      <c r="C19" s="42" t="s">
        <v>230</v>
      </c>
      <c r="D19" s="42" t="s">
        <v>231</v>
      </c>
      <c r="E19" s="42" t="s">
        <v>232</v>
      </c>
      <c r="F19" s="42" t="s">
        <v>72</v>
      </c>
      <c r="G19" s="43" t="s">
        <v>233</v>
      </c>
      <c r="H19" s="42" t="s">
        <v>234</v>
      </c>
      <c r="I19" s="42" t="s">
        <v>235</v>
      </c>
      <c r="J19" s="53" t="s">
        <v>236</v>
      </c>
      <c r="K19" s="42" t="s">
        <v>24</v>
      </c>
      <c r="L19" s="29" t="s">
        <v>130</v>
      </c>
    </row>
    <row r="20" ht="20" customHeight="1" spans="1:12">
      <c r="A20" s="32" t="s">
        <v>36</v>
      </c>
      <c r="B20" s="27" t="s">
        <v>237</v>
      </c>
      <c r="C20" s="27" t="s">
        <v>238</v>
      </c>
      <c r="D20" s="27" t="s">
        <v>239</v>
      </c>
      <c r="F20" s="27" t="s">
        <v>240</v>
      </c>
      <c r="G20" s="27" t="s">
        <v>241</v>
      </c>
      <c r="H20" s="44">
        <v>1</v>
      </c>
      <c r="I20" s="44" t="s">
        <v>147</v>
      </c>
      <c r="J20" s="28" t="s">
        <v>104</v>
      </c>
      <c r="K20" s="27" t="s">
        <v>242</v>
      </c>
      <c r="L20" s="47" t="s">
        <v>124</v>
      </c>
    </row>
    <row r="21" ht="33" customHeight="1" spans="1:12">
      <c r="A21" s="32" t="s">
        <v>36</v>
      </c>
      <c r="B21" s="27" t="s">
        <v>243</v>
      </c>
      <c r="C21" s="27" t="s">
        <v>244</v>
      </c>
      <c r="F21" s="27" t="s">
        <v>245</v>
      </c>
      <c r="H21" s="39" t="s">
        <v>246</v>
      </c>
      <c r="I21" s="39"/>
      <c r="J21" s="28" t="s">
        <v>104</v>
      </c>
      <c r="K21" s="27" t="s">
        <v>242</v>
      </c>
      <c r="L21" s="47" t="s">
        <v>124</v>
      </c>
    </row>
    <row r="22" ht="20" customHeight="1" spans="1:12">
      <c r="A22" s="32" t="s">
        <v>36</v>
      </c>
      <c r="C22" s="27" t="s">
        <v>247</v>
      </c>
      <c r="H22" s="39"/>
      <c r="I22" s="39"/>
      <c r="J22" s="28" t="s">
        <v>104</v>
      </c>
      <c r="K22" s="27" t="s">
        <v>242</v>
      </c>
      <c r="L22" s="47" t="s">
        <v>124</v>
      </c>
    </row>
    <row r="23" ht="20" customHeight="1" spans="1:12">
      <c r="A23" s="32" t="s">
        <v>36</v>
      </c>
      <c r="B23" s="27" t="s">
        <v>23</v>
      </c>
      <c r="C23" s="27" t="s">
        <v>248</v>
      </c>
      <c r="H23" s="39"/>
      <c r="I23" s="39"/>
      <c r="J23" s="28" t="s">
        <v>104</v>
      </c>
      <c r="K23" s="27" t="s">
        <v>242</v>
      </c>
      <c r="L23" s="47" t="s">
        <v>124</v>
      </c>
    </row>
    <row r="24" ht="39" customHeight="1" spans="1:12">
      <c r="A24" s="27" t="s">
        <v>36</v>
      </c>
      <c r="B24" s="27" t="s">
        <v>23</v>
      </c>
      <c r="C24" s="27" t="s">
        <v>249</v>
      </c>
      <c r="D24" s="27" t="s">
        <v>250</v>
      </c>
      <c r="E24" s="27" t="s">
        <v>251</v>
      </c>
      <c r="F24" s="27" t="s">
        <v>38</v>
      </c>
      <c r="G24" s="39" t="s">
        <v>252</v>
      </c>
      <c r="H24" s="39"/>
      <c r="I24" s="39"/>
      <c r="J24" s="28" t="s">
        <v>104</v>
      </c>
      <c r="K24" s="27" t="s">
        <v>242</v>
      </c>
      <c r="L24" s="51" t="s">
        <v>150</v>
      </c>
    </row>
    <row r="25" ht="20" customHeight="1" spans="1:12">
      <c r="A25" s="33" t="s">
        <v>41</v>
      </c>
      <c r="B25" s="34" t="s">
        <v>23</v>
      </c>
      <c r="C25" s="34" t="s">
        <v>253</v>
      </c>
      <c r="D25" s="34"/>
      <c r="E25" s="34" t="s">
        <v>254</v>
      </c>
      <c r="F25" s="34" t="s">
        <v>70</v>
      </c>
      <c r="G25" s="34"/>
      <c r="H25" s="45">
        <v>0.1</v>
      </c>
      <c r="I25" s="34" t="s">
        <v>255</v>
      </c>
      <c r="J25" s="48" t="s">
        <v>104</v>
      </c>
      <c r="K25" s="34" t="s">
        <v>242</v>
      </c>
      <c r="L25" s="51" t="s">
        <v>150</v>
      </c>
    </row>
    <row r="26" ht="20" customHeight="1" spans="1:12">
      <c r="A26" s="32" t="s">
        <v>256</v>
      </c>
      <c r="B26" s="27" t="s">
        <v>85</v>
      </c>
      <c r="C26" s="27" t="s">
        <v>257</v>
      </c>
      <c r="D26" s="27" t="s">
        <v>258</v>
      </c>
      <c r="E26" s="27" t="s">
        <v>259</v>
      </c>
      <c r="F26" s="27" t="s">
        <v>76</v>
      </c>
      <c r="G26" s="27" t="s">
        <v>260</v>
      </c>
      <c r="H26" s="27" t="s">
        <v>261</v>
      </c>
      <c r="I26" s="27" t="s">
        <v>24</v>
      </c>
      <c r="J26" s="28" t="s">
        <v>24</v>
      </c>
      <c r="K26" s="27" t="s">
        <v>24</v>
      </c>
      <c r="L26" s="52" t="s">
        <v>202</v>
      </c>
    </row>
    <row r="27" ht="20" customHeight="1" spans="1:12">
      <c r="A27" s="32" t="s">
        <v>256</v>
      </c>
      <c r="B27" s="27" t="s">
        <v>85</v>
      </c>
      <c r="C27" s="27" t="s">
        <v>262</v>
      </c>
      <c r="D27" s="27" t="s">
        <v>263</v>
      </c>
      <c r="E27" s="27" t="s">
        <v>264</v>
      </c>
      <c r="F27" s="27" t="s">
        <v>90</v>
      </c>
      <c r="G27" s="27" t="s">
        <v>265</v>
      </c>
      <c r="H27" s="27" t="s">
        <v>266</v>
      </c>
      <c r="I27" s="27" t="s">
        <v>24</v>
      </c>
      <c r="J27" s="28" t="s">
        <v>24</v>
      </c>
      <c r="K27" s="27" t="s">
        <v>24</v>
      </c>
      <c r="L27" s="51" t="s">
        <v>150</v>
      </c>
    </row>
    <row r="28" ht="20" customHeight="1" spans="1:12">
      <c r="A28" s="32" t="s">
        <v>256</v>
      </c>
      <c r="B28" s="27" t="s">
        <v>85</v>
      </c>
      <c r="C28" s="27" t="s">
        <v>267</v>
      </c>
      <c r="D28" s="27" t="s">
        <v>268</v>
      </c>
      <c r="F28" s="27" t="s">
        <v>269</v>
      </c>
      <c r="G28" s="39" t="s">
        <v>270</v>
      </c>
      <c r="H28" s="27" t="s">
        <v>228</v>
      </c>
      <c r="I28" s="27" t="s">
        <v>24</v>
      </c>
      <c r="J28" s="28" t="s">
        <v>24</v>
      </c>
      <c r="K28" s="27" t="s">
        <v>24</v>
      </c>
      <c r="L28" s="47" t="s">
        <v>124</v>
      </c>
    </row>
    <row r="29" ht="24" spans="1:12">
      <c r="A29" s="32" t="s">
        <v>256</v>
      </c>
      <c r="B29" s="27" t="s">
        <v>85</v>
      </c>
      <c r="C29" s="27" t="s">
        <v>271</v>
      </c>
      <c r="D29" s="27" t="s">
        <v>272</v>
      </c>
      <c r="E29" s="27" t="s">
        <v>273</v>
      </c>
      <c r="F29" s="27" t="s">
        <v>274</v>
      </c>
      <c r="G29" s="39" t="s">
        <v>275</v>
      </c>
      <c r="H29" s="44">
        <v>0.15</v>
      </c>
      <c r="I29" s="27" t="s">
        <v>24</v>
      </c>
      <c r="J29" s="28" t="s">
        <v>24</v>
      </c>
      <c r="K29" s="27" t="s">
        <v>24</v>
      </c>
      <c r="L29" s="29" t="s">
        <v>130</v>
      </c>
    </row>
    <row r="30" ht="20" customHeight="1" spans="1:12">
      <c r="A30" s="32" t="s">
        <v>256</v>
      </c>
      <c r="B30" s="27" t="s">
        <v>85</v>
      </c>
      <c r="C30" s="27" t="s">
        <v>276</v>
      </c>
      <c r="D30" s="27" t="s">
        <v>277</v>
      </c>
      <c r="E30" s="27" t="s">
        <v>278</v>
      </c>
      <c r="F30" s="39" t="s">
        <v>35</v>
      </c>
      <c r="G30" s="27" t="s">
        <v>256</v>
      </c>
      <c r="H30" s="27" t="s">
        <v>190</v>
      </c>
      <c r="I30" s="27" t="s">
        <v>24</v>
      </c>
      <c r="J30" s="28" t="s">
        <v>24</v>
      </c>
      <c r="K30" s="27" t="s">
        <v>24</v>
      </c>
      <c r="L30" s="29" t="s">
        <v>130</v>
      </c>
    </row>
    <row r="31" ht="20" customHeight="1" spans="1:12">
      <c r="A31" s="36" t="s">
        <v>256</v>
      </c>
      <c r="B31" s="37" t="s">
        <v>94</v>
      </c>
      <c r="C31" s="37" t="s">
        <v>211</v>
      </c>
      <c r="D31" s="37" t="s">
        <v>212</v>
      </c>
      <c r="E31" s="37" t="s">
        <v>279</v>
      </c>
      <c r="F31" s="37" t="s">
        <v>83</v>
      </c>
      <c r="G31" s="37" t="s">
        <v>280</v>
      </c>
      <c r="H31" s="46">
        <v>0.5</v>
      </c>
      <c r="I31" s="37" t="s">
        <v>215</v>
      </c>
      <c r="J31" s="54" t="s">
        <v>185</v>
      </c>
      <c r="K31" s="37" t="s">
        <v>24</v>
      </c>
      <c r="L31" s="52" t="s">
        <v>202</v>
      </c>
    </row>
    <row r="32" ht="20" customHeight="1" spans="1:12">
      <c r="A32" s="33" t="s">
        <v>256</v>
      </c>
      <c r="B32" s="34" t="s">
        <v>94</v>
      </c>
      <c r="C32" s="34" t="s">
        <v>281</v>
      </c>
      <c r="D32" s="34" t="s">
        <v>282</v>
      </c>
      <c r="E32" s="34" t="s">
        <v>283</v>
      </c>
      <c r="F32" s="34" t="s">
        <v>96</v>
      </c>
      <c r="G32" s="34" t="s">
        <v>284</v>
      </c>
      <c r="H32" s="34"/>
      <c r="I32" s="34" t="s">
        <v>24</v>
      </c>
      <c r="J32" s="48" t="s">
        <v>24</v>
      </c>
      <c r="K32" s="34" t="s">
        <v>24</v>
      </c>
      <c r="L32" s="51" t="s">
        <v>150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2"/>
  <sheetViews>
    <sheetView topLeftCell="A43" workbookViewId="0">
      <selection activeCell="Q25" sqref="Q25"/>
    </sheetView>
  </sheetViews>
  <sheetFormatPr defaultColWidth="9" defaultRowHeight="13.5" outlineLevelRow="1" outlineLevelCol="1"/>
  <sheetData>
    <row r="2" spans="2:2">
      <c r="B2" s="26" t="s">
        <v>285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M27"/>
  <sheetViews>
    <sheetView workbookViewId="0">
      <selection activeCell="A2" sqref="A2:D2"/>
    </sheetView>
  </sheetViews>
  <sheetFormatPr defaultColWidth="9" defaultRowHeight="13.5"/>
  <cols>
    <col min="1" max="1" width="24.5" style="19" customWidth="1"/>
    <col min="2" max="2" width="11.5" style="19" customWidth="1"/>
    <col min="3" max="3" width="13.75" style="19" customWidth="1"/>
    <col min="4" max="5" width="9.375" style="19" customWidth="1"/>
    <col min="6" max="6" width="7.375" style="19" customWidth="1"/>
    <col min="7" max="13" width="9.875" style="19" customWidth="1"/>
  </cols>
  <sheetData>
    <row r="1" spans="1:13">
      <c r="A1" s="20" t="s">
        <v>5</v>
      </c>
      <c r="B1" s="20" t="s">
        <v>6</v>
      </c>
      <c r="C1" s="20" t="s">
        <v>7</v>
      </c>
      <c r="D1" s="20" t="s">
        <v>8</v>
      </c>
      <c r="E1" s="20" t="s">
        <v>9</v>
      </c>
      <c r="F1" s="20" t="s">
        <v>10</v>
      </c>
      <c r="G1" s="20" t="s">
        <v>11</v>
      </c>
      <c r="H1" s="20" t="s">
        <v>12</v>
      </c>
      <c r="I1" s="20" t="s">
        <v>13</v>
      </c>
      <c r="J1" s="20" t="s">
        <v>14</v>
      </c>
      <c r="K1" s="20" t="s">
        <v>15</v>
      </c>
      <c r="L1" s="20" t="s">
        <v>16</v>
      </c>
      <c r="M1" s="20" t="s">
        <v>17</v>
      </c>
    </row>
    <row r="2" spans="1:13">
      <c r="A2" s="21" t="s">
        <v>61</v>
      </c>
      <c r="B2" s="21" t="s">
        <v>62</v>
      </c>
      <c r="C2" s="21" t="s">
        <v>286</v>
      </c>
      <c r="D2" s="22">
        <v>0.1166</v>
      </c>
      <c r="E2" s="22">
        <v>0.0837</v>
      </c>
      <c r="F2" s="23">
        <v>1.19</v>
      </c>
      <c r="G2" s="22">
        <v>0.1618</v>
      </c>
      <c r="H2" s="22">
        <v>0.2727</v>
      </c>
      <c r="I2" s="22">
        <v>0.0819</v>
      </c>
      <c r="J2" s="22">
        <v>0.0552</v>
      </c>
      <c r="K2" s="22">
        <v>0.0663</v>
      </c>
      <c r="L2" s="22">
        <v>0.1329</v>
      </c>
      <c r="M2" s="22">
        <v>0.0208</v>
      </c>
    </row>
    <row r="3" spans="1:13">
      <c r="A3" s="21" t="s">
        <v>43</v>
      </c>
      <c r="B3" s="21" t="s">
        <v>44</v>
      </c>
      <c r="C3" s="21" t="s">
        <v>286</v>
      </c>
      <c r="D3" s="22">
        <v>0.1407</v>
      </c>
      <c r="E3" s="22">
        <v>0.1654</v>
      </c>
      <c r="F3" s="23">
        <v>0.85</v>
      </c>
      <c r="G3" s="22">
        <v>0.1354</v>
      </c>
      <c r="H3" s="22">
        <v>0.3188</v>
      </c>
      <c r="I3" s="22">
        <v>-0.0076</v>
      </c>
      <c r="J3" s="22">
        <v>0.1991</v>
      </c>
      <c r="K3" s="22">
        <v>0.0266</v>
      </c>
      <c r="L3" s="22">
        <v>0.1166</v>
      </c>
      <c r="M3" s="22">
        <v>0.06</v>
      </c>
    </row>
    <row r="4" spans="1:13">
      <c r="A4" s="21" t="s">
        <v>47</v>
      </c>
      <c r="B4" s="21" t="s">
        <v>48</v>
      </c>
      <c r="C4" s="21" t="s">
        <v>286</v>
      </c>
      <c r="D4" s="22">
        <v>0.1006</v>
      </c>
      <c r="E4" s="22">
        <v>0.129</v>
      </c>
      <c r="F4" s="23">
        <v>0.88</v>
      </c>
      <c r="G4" s="22">
        <v>0.0322</v>
      </c>
      <c r="H4" s="22">
        <v>0.2934</v>
      </c>
      <c r="I4" s="22">
        <v>0.0991</v>
      </c>
      <c r="J4" s="22">
        <v>0.0386</v>
      </c>
      <c r="K4" s="22">
        <v>-0.0074</v>
      </c>
      <c r="L4" s="22">
        <v>0.1824</v>
      </c>
      <c r="M4" s="22">
        <v>0.046</v>
      </c>
    </row>
    <row r="5" spans="1:13">
      <c r="A5" s="21" t="s">
        <v>38</v>
      </c>
      <c r="B5" s="21" t="s">
        <v>39</v>
      </c>
      <c r="C5" s="21" t="s">
        <v>286</v>
      </c>
      <c r="D5" s="22">
        <v>0.3247</v>
      </c>
      <c r="E5" s="22">
        <v>0.1565</v>
      </c>
      <c r="F5" s="23">
        <v>1.36</v>
      </c>
      <c r="G5" s="21"/>
      <c r="H5" s="21"/>
      <c r="I5" s="21"/>
      <c r="J5" s="21"/>
      <c r="K5" s="22">
        <v>0.2696</v>
      </c>
      <c r="L5" s="22">
        <v>0.4984</v>
      </c>
      <c r="M5" s="22">
        <v>0.0907</v>
      </c>
    </row>
    <row r="6" spans="1:13">
      <c r="A6" s="21" t="s">
        <v>70</v>
      </c>
      <c r="B6" s="21" t="s">
        <v>71</v>
      </c>
      <c r="C6" s="21" t="s">
        <v>286</v>
      </c>
      <c r="D6" s="22">
        <v>0.0784</v>
      </c>
      <c r="E6" s="22">
        <v>0.1588</v>
      </c>
      <c r="F6" s="23">
        <v>0.58</v>
      </c>
      <c r="G6" s="21"/>
      <c r="H6" s="22">
        <v>0.2672</v>
      </c>
      <c r="I6" s="22">
        <v>0.0514</v>
      </c>
      <c r="J6" s="22">
        <v>-0.1182</v>
      </c>
      <c r="K6" s="22">
        <v>0.0284</v>
      </c>
      <c r="L6" s="22">
        <v>0.2329</v>
      </c>
      <c r="M6" s="22">
        <v>-0.001</v>
      </c>
    </row>
    <row r="7" spans="1:13">
      <c r="A7" s="21" t="s">
        <v>90</v>
      </c>
      <c r="B7" s="21" t="s">
        <v>91</v>
      </c>
      <c r="C7" s="21" t="s">
        <v>286</v>
      </c>
      <c r="D7" s="22">
        <v>0.0667</v>
      </c>
      <c r="E7" s="22">
        <v>0.1064</v>
      </c>
      <c r="F7" s="23">
        <v>0.77</v>
      </c>
      <c r="G7" s="21"/>
      <c r="H7" s="21"/>
      <c r="I7" s="21"/>
      <c r="J7" s="22">
        <v>-0.026</v>
      </c>
      <c r="K7" s="22">
        <v>-0.0094</v>
      </c>
      <c r="L7" s="22">
        <v>0.2597</v>
      </c>
      <c r="M7" s="22">
        <v>0.0323</v>
      </c>
    </row>
    <row r="8" spans="1:13">
      <c r="A8" s="21" t="s">
        <v>96</v>
      </c>
      <c r="B8" s="21" t="s">
        <v>97</v>
      </c>
      <c r="C8" s="21" t="s">
        <v>286</v>
      </c>
      <c r="D8" s="22">
        <v>0.0361</v>
      </c>
      <c r="E8" s="22">
        <v>0.0289</v>
      </c>
      <c r="F8" s="23">
        <v>0.84</v>
      </c>
      <c r="G8" s="21"/>
      <c r="H8" s="21"/>
      <c r="I8" s="21"/>
      <c r="J8" s="21"/>
      <c r="K8" s="21"/>
      <c r="L8" s="21"/>
      <c r="M8" s="22">
        <v>0.0137</v>
      </c>
    </row>
    <row r="9" spans="1:13">
      <c r="A9" s="24" t="s">
        <v>25</v>
      </c>
      <c r="B9" s="24" t="s">
        <v>26</v>
      </c>
      <c r="C9" s="24" t="s">
        <v>286</v>
      </c>
      <c r="D9" s="25">
        <v>0.3411</v>
      </c>
      <c r="E9" s="25">
        <v>-0.1233</v>
      </c>
      <c r="F9" s="24">
        <v>1.6</v>
      </c>
      <c r="G9" s="25">
        <v>1.3203</v>
      </c>
      <c r="H9" s="25">
        <v>0.1665</v>
      </c>
      <c r="I9" s="25">
        <v>0.1065</v>
      </c>
      <c r="J9" s="25">
        <v>0.235</v>
      </c>
      <c r="K9" s="25">
        <v>0.1246</v>
      </c>
      <c r="L9" s="25">
        <v>0.179</v>
      </c>
      <c r="M9" s="25">
        <v>0.253</v>
      </c>
    </row>
    <row r="10" spans="1:13">
      <c r="A10" s="24" t="s">
        <v>27</v>
      </c>
      <c r="B10" s="24" t="s">
        <v>28</v>
      </c>
      <c r="C10" s="24" t="s">
        <v>286</v>
      </c>
      <c r="D10" s="25">
        <v>0.4294</v>
      </c>
      <c r="E10" s="25">
        <v>-0.2667</v>
      </c>
      <c r="F10" s="24">
        <v>1.35</v>
      </c>
      <c r="G10" s="24" t="s">
        <v>29</v>
      </c>
      <c r="H10" s="25">
        <v>-0.002</v>
      </c>
      <c r="I10" s="25">
        <v>0.1403</v>
      </c>
      <c r="J10" s="25">
        <v>0.9404</v>
      </c>
      <c r="K10" s="25">
        <v>0.2934</v>
      </c>
      <c r="L10" s="25">
        <v>0.6094</v>
      </c>
      <c r="M10" s="25">
        <v>0.0884</v>
      </c>
    </row>
    <row r="11" spans="1:13">
      <c r="A11" s="24" t="s">
        <v>35</v>
      </c>
      <c r="B11" s="24" t="s">
        <v>87</v>
      </c>
      <c r="C11" s="24" t="s">
        <v>286</v>
      </c>
      <c r="D11" s="25">
        <v>0.1889</v>
      </c>
      <c r="E11" s="25">
        <v>-0.1687</v>
      </c>
      <c r="F11" s="24">
        <v>1.58</v>
      </c>
      <c r="G11" s="25">
        <v>0.1395</v>
      </c>
      <c r="H11" s="25">
        <v>0.9089</v>
      </c>
      <c r="I11" s="25">
        <v>0.0543</v>
      </c>
      <c r="J11" s="25">
        <v>-0.0401</v>
      </c>
      <c r="K11" s="25">
        <v>-0.0431</v>
      </c>
      <c r="L11" s="25">
        <v>0.2798</v>
      </c>
      <c r="M11" s="25">
        <v>0.0983</v>
      </c>
    </row>
    <row r="12" spans="1:13">
      <c r="A12" s="24" t="s">
        <v>40</v>
      </c>
      <c r="B12" s="24" t="s">
        <v>65</v>
      </c>
      <c r="C12" s="24" t="s">
        <v>286</v>
      </c>
      <c r="D12" s="25">
        <v>0.2842</v>
      </c>
      <c r="E12" s="25">
        <v>-0.2247</v>
      </c>
      <c r="F12" s="24">
        <v>1.55</v>
      </c>
      <c r="G12" s="25">
        <v>0.4798</v>
      </c>
      <c r="H12" s="25">
        <v>0.9133</v>
      </c>
      <c r="I12" s="25">
        <v>0.0812</v>
      </c>
      <c r="J12" s="25">
        <v>0.2708</v>
      </c>
      <c r="K12" s="25">
        <v>0.1464</v>
      </c>
      <c r="L12" s="25">
        <v>0.0702</v>
      </c>
      <c r="M12" s="25">
        <v>0.0123</v>
      </c>
    </row>
    <row r="13" spans="1:13">
      <c r="A13" s="24" t="s">
        <v>45</v>
      </c>
      <c r="B13" s="24" t="s">
        <v>80</v>
      </c>
      <c r="C13" s="24" t="s">
        <v>286</v>
      </c>
      <c r="D13" s="25">
        <v>0.1085</v>
      </c>
      <c r="E13" s="25">
        <v>-0.0773</v>
      </c>
      <c r="F13" s="24">
        <v>1.16</v>
      </c>
      <c r="G13" s="24" t="s">
        <v>29</v>
      </c>
      <c r="H13" s="25">
        <v>0.108</v>
      </c>
      <c r="I13" s="25">
        <v>0.0054</v>
      </c>
      <c r="J13" s="25">
        <v>0.1284</v>
      </c>
      <c r="K13" s="25">
        <v>0.1408</v>
      </c>
      <c r="L13" s="25">
        <v>0.1513</v>
      </c>
      <c r="M13" s="25">
        <v>-0.0212</v>
      </c>
    </row>
    <row r="14" spans="1:13">
      <c r="A14" s="24" t="s">
        <v>49</v>
      </c>
      <c r="B14" s="24" t="s">
        <v>77</v>
      </c>
      <c r="C14" s="24" t="s">
        <v>286</v>
      </c>
      <c r="D14" s="25">
        <v>0.0638</v>
      </c>
      <c r="E14" s="25">
        <v>-0.1588</v>
      </c>
      <c r="F14" s="24">
        <v>0.41</v>
      </c>
      <c r="G14" s="25">
        <v>0.0389</v>
      </c>
      <c r="H14" s="25">
        <v>0.2183</v>
      </c>
      <c r="I14" s="25">
        <v>0.1249</v>
      </c>
      <c r="J14" s="25">
        <v>0.0131</v>
      </c>
      <c r="K14" s="25">
        <v>0.1242</v>
      </c>
      <c r="L14" s="25">
        <v>0.0971</v>
      </c>
      <c r="M14" s="25">
        <v>-0.0082</v>
      </c>
    </row>
    <row r="15" spans="1:13">
      <c r="A15" s="24" t="s">
        <v>51</v>
      </c>
      <c r="B15" s="24" t="s">
        <v>84</v>
      </c>
      <c r="C15" s="24" t="s">
        <v>286</v>
      </c>
      <c r="D15" s="25">
        <v>0.2343</v>
      </c>
      <c r="E15" s="25">
        <v>-0.1817</v>
      </c>
      <c r="F15" s="24">
        <v>1.09</v>
      </c>
      <c r="G15" s="25">
        <v>-0.0585</v>
      </c>
      <c r="H15" s="25">
        <v>0.8146</v>
      </c>
      <c r="I15" s="25">
        <v>0.2229</v>
      </c>
      <c r="J15" s="25">
        <v>-0.0758</v>
      </c>
      <c r="K15" s="25">
        <v>0.178</v>
      </c>
      <c r="L15" s="25">
        <v>0.6381</v>
      </c>
      <c r="M15" s="25">
        <v>-0.0651</v>
      </c>
    </row>
    <row r="16" spans="1:13">
      <c r="A16" s="24" t="s">
        <v>33</v>
      </c>
      <c r="B16" s="24" t="s">
        <v>34</v>
      </c>
      <c r="C16" s="24" t="s">
        <v>286</v>
      </c>
      <c r="D16" s="25">
        <v>0.2588</v>
      </c>
      <c r="E16" s="25">
        <v>-0.046</v>
      </c>
      <c r="F16" s="24">
        <v>2.7</v>
      </c>
      <c r="G16" s="24" t="s">
        <v>29</v>
      </c>
      <c r="H16" s="24" t="s">
        <v>29</v>
      </c>
      <c r="I16" s="24" t="s">
        <v>29</v>
      </c>
      <c r="J16" s="24" t="s">
        <v>29</v>
      </c>
      <c r="K16" s="25">
        <v>0.0202</v>
      </c>
      <c r="L16" s="25">
        <v>0.2279</v>
      </c>
      <c r="M16" s="25">
        <v>0.1364</v>
      </c>
    </row>
    <row r="17" spans="1:13">
      <c r="A17" s="24" t="s">
        <v>56</v>
      </c>
      <c r="B17" s="24" t="s">
        <v>58</v>
      </c>
      <c r="C17" s="24" t="s">
        <v>286</v>
      </c>
      <c r="D17" s="25">
        <v>0.1112</v>
      </c>
      <c r="E17" s="25">
        <v>-0.1756</v>
      </c>
      <c r="F17" s="24">
        <v>1.07</v>
      </c>
      <c r="G17" s="25">
        <v>0.138</v>
      </c>
      <c r="H17" s="25">
        <v>0.3016</v>
      </c>
      <c r="I17" s="25">
        <v>0.0905</v>
      </c>
      <c r="J17" s="25">
        <v>0.0616</v>
      </c>
      <c r="K17" s="25">
        <v>-0.0183</v>
      </c>
      <c r="L17" s="25">
        <v>0.1849</v>
      </c>
      <c r="M17" s="25">
        <v>0.0221</v>
      </c>
    </row>
    <row r="18" spans="1:13">
      <c r="A18" s="24" t="s">
        <v>59</v>
      </c>
      <c r="B18" s="24" t="s">
        <v>82</v>
      </c>
      <c r="C18" s="24" t="s">
        <v>286</v>
      </c>
      <c r="D18" s="25">
        <v>-0.012</v>
      </c>
      <c r="E18" s="25">
        <v>-0.0529</v>
      </c>
      <c r="F18" s="24">
        <v>-0.51</v>
      </c>
      <c r="G18" s="24" t="s">
        <v>29</v>
      </c>
      <c r="H18" s="24" t="s">
        <v>29</v>
      </c>
      <c r="I18" s="24" t="s">
        <v>29</v>
      </c>
      <c r="J18" s="24" t="s">
        <v>29</v>
      </c>
      <c r="K18" s="24" t="s">
        <v>29</v>
      </c>
      <c r="L18" s="25">
        <v>0.0221</v>
      </c>
      <c r="M18" s="25">
        <v>-0.0289</v>
      </c>
    </row>
    <row r="19" spans="1:13">
      <c r="A19" s="24" t="s">
        <v>63</v>
      </c>
      <c r="B19" s="24" t="s">
        <v>75</v>
      </c>
      <c r="C19" s="24" t="s">
        <v>286</v>
      </c>
      <c r="D19" s="25">
        <v>0.1166</v>
      </c>
      <c r="E19" s="25">
        <v>-0.1459</v>
      </c>
      <c r="F19" s="24">
        <v>0.98</v>
      </c>
      <c r="G19" s="25">
        <v>0.1249</v>
      </c>
      <c r="H19" s="25">
        <v>0.3289</v>
      </c>
      <c r="I19" s="25">
        <v>0.0533</v>
      </c>
      <c r="J19" s="25">
        <v>0.0238</v>
      </c>
      <c r="K19" s="25">
        <v>0.0395</v>
      </c>
      <c r="L19" s="25">
        <v>0.0135</v>
      </c>
      <c r="M19" s="25">
        <v>0.0004</v>
      </c>
    </row>
    <row r="20" spans="1:13">
      <c r="A20" s="24" t="s">
        <v>54</v>
      </c>
      <c r="B20" s="24" t="s">
        <v>55</v>
      </c>
      <c r="C20" s="24" t="s">
        <v>286</v>
      </c>
      <c r="D20" s="25">
        <v>0.1402</v>
      </c>
      <c r="E20" s="25">
        <v>-0.1405</v>
      </c>
      <c r="F20" s="24">
        <v>1.1</v>
      </c>
      <c r="G20" s="25">
        <v>0.146</v>
      </c>
      <c r="H20" s="25">
        <v>0.3866</v>
      </c>
      <c r="I20" s="25">
        <v>0.0541</v>
      </c>
      <c r="J20" s="25">
        <v>0.1826</v>
      </c>
      <c r="K20" s="25">
        <v>-0.0886</v>
      </c>
      <c r="L20" s="25">
        <v>0.218</v>
      </c>
      <c r="M20" s="25">
        <v>0.03</v>
      </c>
    </row>
    <row r="21" spans="1:13">
      <c r="A21" s="24" t="s">
        <v>68</v>
      </c>
      <c r="B21" s="24" t="s">
        <v>69</v>
      </c>
      <c r="C21" s="24" t="s">
        <v>286</v>
      </c>
      <c r="D21" s="25">
        <v>0.2263</v>
      </c>
      <c r="E21" s="25">
        <v>-0.0317</v>
      </c>
      <c r="F21" s="24">
        <v>3.1</v>
      </c>
      <c r="G21" s="24" t="s">
        <v>29</v>
      </c>
      <c r="H21" s="24" t="s">
        <v>29</v>
      </c>
      <c r="I21" s="24" t="s">
        <v>29</v>
      </c>
      <c r="J21" s="24" t="s">
        <v>29</v>
      </c>
      <c r="K21" s="25">
        <v>0.2181</v>
      </c>
      <c r="L21" s="25">
        <v>0.308</v>
      </c>
      <c r="M21" s="25">
        <v>0.0115</v>
      </c>
    </row>
    <row r="22" spans="1:13">
      <c r="A22" s="24" t="s">
        <v>72</v>
      </c>
      <c r="B22" s="24" t="s">
        <v>69</v>
      </c>
      <c r="C22" s="24" t="s">
        <v>286</v>
      </c>
      <c r="D22" s="25">
        <v>0.1623</v>
      </c>
      <c r="E22" s="25">
        <v>-0.0609</v>
      </c>
      <c r="F22" s="24">
        <v>2.09</v>
      </c>
      <c r="G22" s="24" t="s">
        <v>29</v>
      </c>
      <c r="H22" s="24" t="s">
        <v>29</v>
      </c>
      <c r="I22" s="24" t="s">
        <v>29</v>
      </c>
      <c r="J22" s="24" t="s">
        <v>29</v>
      </c>
      <c r="K22" s="25">
        <v>0.1314</v>
      </c>
      <c r="L22" s="25">
        <v>0.2546</v>
      </c>
      <c r="M22" s="25">
        <v>0.0015</v>
      </c>
    </row>
    <row r="23" spans="1:13">
      <c r="A23" s="24" t="s">
        <v>52</v>
      </c>
      <c r="B23" s="24" t="s">
        <v>287</v>
      </c>
      <c r="C23" s="24" t="s">
        <v>286</v>
      </c>
      <c r="D23" s="25">
        <v>0.2404</v>
      </c>
      <c r="E23" s="25">
        <v>-0.1779</v>
      </c>
      <c r="F23" s="24">
        <v>1.4</v>
      </c>
      <c r="G23" s="25">
        <v>0.0916</v>
      </c>
      <c r="H23" s="25">
        <v>1.1104</v>
      </c>
      <c r="I23" s="25">
        <v>-0.0497</v>
      </c>
      <c r="J23" s="25">
        <v>0.1249</v>
      </c>
      <c r="K23" s="25">
        <v>0.1591</v>
      </c>
      <c r="L23" s="25">
        <v>0.3767</v>
      </c>
      <c r="M23" s="25">
        <v>0.0353</v>
      </c>
    </row>
    <row r="24" spans="1:13">
      <c r="A24" s="24" t="s">
        <v>76</v>
      </c>
      <c r="B24" s="24" t="s">
        <v>88</v>
      </c>
      <c r="C24" s="24" t="s">
        <v>286</v>
      </c>
      <c r="D24" s="25">
        <v>0.2091</v>
      </c>
      <c r="E24" s="25">
        <v>-0.0605</v>
      </c>
      <c r="F24" s="24">
        <v>2.5</v>
      </c>
      <c r="G24" s="25">
        <v>0.2295</v>
      </c>
      <c r="H24" s="25">
        <v>0.5252</v>
      </c>
      <c r="I24" s="25">
        <v>0.2196</v>
      </c>
      <c r="J24" s="25">
        <v>0.0413</v>
      </c>
      <c r="K24" s="25">
        <v>0.0393</v>
      </c>
      <c r="L24" s="25">
        <v>0.1095</v>
      </c>
      <c r="M24" s="25">
        <v>0.0486</v>
      </c>
    </row>
    <row r="25" spans="1:13">
      <c r="A25" s="24" t="s">
        <v>78</v>
      </c>
      <c r="B25" s="24" t="s">
        <v>93</v>
      </c>
      <c r="C25" s="24" t="s">
        <v>286</v>
      </c>
      <c r="D25" s="25">
        <v>0.1443</v>
      </c>
      <c r="E25" s="25">
        <v>-0.1334</v>
      </c>
      <c r="F25" s="24">
        <v>1.26</v>
      </c>
      <c r="G25" s="24" t="s">
        <v>29</v>
      </c>
      <c r="H25" s="24" t="s">
        <v>29</v>
      </c>
      <c r="I25" s="25">
        <v>0.1294</v>
      </c>
      <c r="J25" s="25">
        <v>0.1097</v>
      </c>
      <c r="K25" s="25">
        <v>0.2035</v>
      </c>
      <c r="L25" s="25">
        <v>0.122</v>
      </c>
      <c r="M25" s="25">
        <v>0.022</v>
      </c>
    </row>
    <row r="26" spans="1:13">
      <c r="A26" s="24" t="s">
        <v>81</v>
      </c>
      <c r="B26" s="24" t="s">
        <v>98</v>
      </c>
      <c r="C26" s="24" t="s">
        <v>286</v>
      </c>
      <c r="D26" s="25">
        <v>0.1013</v>
      </c>
      <c r="E26" s="25">
        <v>-0.0392</v>
      </c>
      <c r="F26" s="24">
        <v>1.04</v>
      </c>
      <c r="G26" s="24" t="s">
        <v>29</v>
      </c>
      <c r="H26" s="24" t="s">
        <v>29</v>
      </c>
      <c r="I26" s="24" t="s">
        <v>29</v>
      </c>
      <c r="J26" s="24" t="s">
        <v>29</v>
      </c>
      <c r="K26" s="25">
        <v>0.01</v>
      </c>
      <c r="L26" s="25">
        <v>0.1782</v>
      </c>
      <c r="M26" s="25">
        <v>-0.0147</v>
      </c>
    </row>
    <row r="27" spans="1:13">
      <c r="A27" s="24" t="s">
        <v>83</v>
      </c>
      <c r="B27" s="24" t="s">
        <v>100</v>
      </c>
      <c r="C27" s="24" t="s">
        <v>286</v>
      </c>
      <c r="D27" s="25">
        <v>0.1066</v>
      </c>
      <c r="E27" s="25">
        <v>-0.1156</v>
      </c>
      <c r="F27" s="24">
        <v>0.79</v>
      </c>
      <c r="G27" s="25">
        <v>0.1093</v>
      </c>
      <c r="H27" s="25">
        <v>0.4399</v>
      </c>
      <c r="I27" s="25">
        <v>0.0469</v>
      </c>
      <c r="J27" s="25">
        <v>0.0285</v>
      </c>
      <c r="K27" s="25">
        <v>-0.0088</v>
      </c>
      <c r="L27" s="25">
        <v>0.1653</v>
      </c>
      <c r="M27" s="25">
        <v>-0.0262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2:G24"/>
  <sheetViews>
    <sheetView workbookViewId="0">
      <selection activeCell="B2" sqref="B2:E24"/>
    </sheetView>
  </sheetViews>
  <sheetFormatPr defaultColWidth="9" defaultRowHeight="13.5" outlineLevelCol="6"/>
  <cols>
    <col min="2" max="2" width="10.375" style="1" customWidth="1"/>
    <col min="3" max="3" width="34.125" style="1" customWidth="1"/>
    <col min="4" max="4" width="11.5" style="1" customWidth="1"/>
    <col min="5" max="5" width="9.875" style="1" customWidth="1"/>
    <col min="7" max="7" width="10.375"/>
  </cols>
  <sheetData>
    <row r="2" ht="27" customHeight="1" spans="2:5">
      <c r="B2" s="2" t="s">
        <v>288</v>
      </c>
      <c r="C2" s="2"/>
      <c r="D2" s="2"/>
      <c r="E2" s="2"/>
    </row>
    <row r="3" ht="20" customHeight="1" spans="2:7">
      <c r="B3" s="3" t="s">
        <v>289</v>
      </c>
      <c r="C3" s="4" t="s">
        <v>290</v>
      </c>
      <c r="D3" s="4" t="s">
        <v>291</v>
      </c>
      <c r="E3" s="5" t="s">
        <v>17</v>
      </c>
      <c r="G3" s="6">
        <v>45659</v>
      </c>
    </row>
    <row r="4" ht="20" customHeight="1" spans="2:7">
      <c r="B4" s="7" t="s">
        <v>292</v>
      </c>
      <c r="C4" s="8" t="s">
        <v>293</v>
      </c>
      <c r="D4" s="9">
        <f>[1]!f_return_1w(B4,"0",$G$4)/100</f>
        <v>-0.00560303893637229</v>
      </c>
      <c r="E4" s="10">
        <f>[1]!f_return(B4,"0",$G$3,$G$4)/100</f>
        <v>0.0470999999999999</v>
      </c>
      <c r="G4" s="6">
        <v>45786</v>
      </c>
    </row>
    <row r="5" ht="20" customHeight="1" spans="2:5">
      <c r="B5" s="11" t="s">
        <v>294</v>
      </c>
      <c r="C5" s="12" t="s">
        <v>295</v>
      </c>
      <c r="D5" s="13">
        <f>[1]!f_return_1w(B5,"0",$G$4)/100</f>
        <v>0.0179874088138303</v>
      </c>
      <c r="E5" s="14">
        <f>[1]!f_return(B5,"0",$G$3,$G$4)/100</f>
        <v>0.0186999999999999</v>
      </c>
    </row>
    <row r="6" ht="20" customHeight="1" spans="2:5">
      <c r="B6" s="7" t="s">
        <v>296</v>
      </c>
      <c r="C6" s="8" t="s">
        <v>297</v>
      </c>
      <c r="D6" s="9">
        <f>[1]!f_return_1w(B6,"0",$G$4)/100</f>
        <v>0.0197242628559928</v>
      </c>
      <c r="E6" s="10">
        <f>[1]!f_return(B6,"0",$G$3,$G$4)/100</f>
        <v>0.0133000000000001</v>
      </c>
    </row>
    <row r="7" ht="20" customHeight="1" spans="2:5">
      <c r="B7" s="11" t="s">
        <v>298</v>
      </c>
      <c r="C7" s="12" t="s">
        <v>299</v>
      </c>
      <c r="D7" s="13">
        <f>[1]!f_return_1w(B7,"0",$G$4)/100</f>
        <v>0.0191641182466871</v>
      </c>
      <c r="E7" s="14">
        <f>[1]!f_return(B7,"0",$G$3,$G$4)/100</f>
        <v>0.00654384375314614</v>
      </c>
    </row>
    <row r="8" ht="20" customHeight="1" spans="2:5">
      <c r="B8" s="11" t="s">
        <v>300</v>
      </c>
      <c r="C8" s="12" t="s">
        <v>301</v>
      </c>
      <c r="D8" s="13">
        <f>[1]!f_return_1w(B8,"0",$G$4)/100</f>
        <v>0.0202071486596262</v>
      </c>
      <c r="E8" s="14">
        <f>[1]!f_return(B8,"0",$G$3,$G$4)/100</f>
        <v>0.00469999999999993</v>
      </c>
    </row>
    <row r="9" ht="20" customHeight="1" spans="2:5">
      <c r="B9" s="7" t="s">
        <v>302</v>
      </c>
      <c r="C9" s="8" t="s">
        <v>303</v>
      </c>
      <c r="D9" s="9">
        <f>[1]!f_return_1w(B9,"0",$G$4)/100</f>
        <v>0.00119952019192332</v>
      </c>
      <c r="E9" s="14">
        <f>[1]!f_return(B9,"0",$G$3,$G$4)/100</f>
        <v>0.00160000000000005</v>
      </c>
    </row>
    <row r="10" ht="20" customHeight="1" spans="2:5">
      <c r="B10" s="7" t="s">
        <v>304</v>
      </c>
      <c r="C10" s="8" t="s">
        <v>305</v>
      </c>
      <c r="D10" s="9">
        <f>[1]!f_return_1w(B10,"0",$G$4)/100</f>
        <v>0.0210623651494914</v>
      </c>
      <c r="E10" s="10">
        <f>[1]!f_return(B10,"0",$G$3,$G$4)/100</f>
        <v>-0.00619999999999998</v>
      </c>
    </row>
    <row r="11" ht="20" customHeight="1" spans="2:5">
      <c r="B11" s="11" t="s">
        <v>306</v>
      </c>
      <c r="C11" s="12" t="s">
        <v>307</v>
      </c>
      <c r="D11" s="13">
        <f>[1]!f_return_1w(B11,"0",$G$4)/100</f>
        <v>0.0163049122442622</v>
      </c>
      <c r="E11" s="14">
        <f>[1]!f_return(B11,"0",$G$3,$G$4)/100</f>
        <v>-0.0111156022635408</v>
      </c>
    </row>
    <row r="12" ht="20" customHeight="1" spans="2:5">
      <c r="B12" s="11" t="s">
        <v>308</v>
      </c>
      <c r="C12" s="12" t="s">
        <v>309</v>
      </c>
      <c r="D12" s="13">
        <f>[1]!f_return_1w(B12,"0",$G$4)/100</f>
        <v>0.0200470491970952</v>
      </c>
      <c r="E12" s="14">
        <f>[1]!f_return(B12,"0",$G$3,$G$4)/100</f>
        <v>-0.014233468419492</v>
      </c>
    </row>
    <row r="13" ht="20" customHeight="1" spans="2:5">
      <c r="B13" s="7" t="s">
        <v>310</v>
      </c>
      <c r="C13" s="8" t="s">
        <v>311</v>
      </c>
      <c r="D13" s="9">
        <f>[1]!f_return_1w(B13,"0",$G$4)/100</f>
        <v>0.0203681516174709</v>
      </c>
      <c r="E13" s="10">
        <f>[1]!f_return(B13,"0",$G$3,$G$4)/100</f>
        <v>-0.0151979764780007</v>
      </c>
    </row>
    <row r="14" ht="20" customHeight="1" spans="2:5">
      <c r="B14" s="11" t="s">
        <v>312</v>
      </c>
      <c r="C14" s="12" t="s">
        <v>313</v>
      </c>
      <c r="D14" s="13">
        <f>[1]!f_return_1w(B14,"0",$G$4)/100</f>
        <v>0.0203646444183815</v>
      </c>
      <c r="E14" s="14">
        <f>[1]!f_return(B14,"0",$G$3,$G$4)/100</f>
        <v>-0.0152294710845853</v>
      </c>
    </row>
    <row r="15" ht="20" customHeight="1" spans="2:5">
      <c r="B15" s="7" t="s">
        <v>314</v>
      </c>
      <c r="C15" s="8" t="s">
        <v>315</v>
      </c>
      <c r="D15" s="9">
        <f>[1]!f_return_1w(B15,"0",$G$4)/100</f>
        <v>0.020414673046252</v>
      </c>
      <c r="E15" s="10">
        <f>[1]!f_return(B15,"0",$G$3,$G$4)/100</f>
        <v>-0.0154120059735872</v>
      </c>
    </row>
    <row r="16" ht="20" customHeight="1" spans="2:5">
      <c r="B16" s="11" t="s">
        <v>316</v>
      </c>
      <c r="C16" s="12" t="s">
        <v>317</v>
      </c>
      <c r="D16" s="13">
        <f>[1]!f_return_1w(B16,"0",$G$4)/100</f>
        <v>0.0205241553520683</v>
      </c>
      <c r="E16" s="14">
        <f>[1]!f_return(B16,"0",$G$3,$G$4)/100</f>
        <v>-0.0157344432037356</v>
      </c>
    </row>
    <row r="17" ht="20" customHeight="1" spans="2:5">
      <c r="B17" s="7" t="s">
        <v>318</v>
      </c>
      <c r="C17" s="8" t="s">
        <v>319</v>
      </c>
      <c r="D17" s="9">
        <f>[1]!f_return_1w(B17,"0",$G$4)/100</f>
        <v>0.0203348053815344</v>
      </c>
      <c r="E17" s="10">
        <f>[1]!f_return(B17,"0",$G$3,$G$4)/100</f>
        <v>-0.0157519318406975</v>
      </c>
    </row>
    <row r="18" ht="20" customHeight="1" spans="2:5">
      <c r="B18" s="7" t="s">
        <v>320</v>
      </c>
      <c r="C18" s="8" t="s">
        <v>321</v>
      </c>
      <c r="D18" s="9">
        <f>[1]!f_return_1w(B18,"0",$G$4)/100</f>
        <v>0.0157922077922078</v>
      </c>
      <c r="E18" s="10">
        <f>[1]!f_return(B18,"0",$G$3,$G$4)/100</f>
        <v>-0.0198496240601504</v>
      </c>
    </row>
    <row r="19" ht="20" customHeight="1" spans="2:5">
      <c r="B19" s="11" t="s">
        <v>322</v>
      </c>
      <c r="C19" s="12" t="s">
        <v>323</v>
      </c>
      <c r="D19" s="13">
        <f>[1]!f_return_1w(B19,"0",$G$4)/100</f>
        <v>0.0262553041018388</v>
      </c>
      <c r="E19" s="14">
        <f>[1]!f_return(B19,"0",$G$3,$G$4)/100</f>
        <v>-0.0269885173078535</v>
      </c>
    </row>
    <row r="20" ht="20" customHeight="1" spans="2:5">
      <c r="B20" s="7" t="s">
        <v>324</v>
      </c>
      <c r="C20" s="8" t="s">
        <v>325</v>
      </c>
      <c r="D20" s="9">
        <f>[1]!f_return_1w(B20,"0",$G$4)/100</f>
        <v>0.0087728569918613</v>
      </c>
      <c r="E20" s="10">
        <f>[1]!f_return(B20,"0",$G$3,$G$4)/100</f>
        <v>-0.0456</v>
      </c>
    </row>
    <row r="21" ht="20" customHeight="1" spans="2:5">
      <c r="B21" s="11" t="s">
        <v>326</v>
      </c>
      <c r="C21" s="12" t="s">
        <v>327</v>
      </c>
      <c r="D21" s="13">
        <f>[1]!f_return_1w(B21,"0",$G$4)/100</f>
        <v>0.00435429056924383</v>
      </c>
      <c r="E21" s="14">
        <f>[1]!f_return(B21,"0",$G$3,$G$4)/100</f>
        <v>-0.0543</v>
      </c>
    </row>
    <row r="22" ht="20" customHeight="1" spans="2:5">
      <c r="B22" s="11" t="s">
        <v>328</v>
      </c>
      <c r="C22" s="12" t="s">
        <v>329</v>
      </c>
      <c r="D22" s="13">
        <f>[1]!f_return_1w(B22,"0",$G$4)/100</f>
        <v>0.00414673046251995</v>
      </c>
      <c r="E22" s="14">
        <f>[1]!f_return(B22,"0",$G$3,$G$4)/100</f>
        <v>-0.0556</v>
      </c>
    </row>
    <row r="23" ht="20" customHeight="1" spans="2:5">
      <c r="B23" s="15" t="s">
        <v>330</v>
      </c>
      <c r="C23" s="16" t="s">
        <v>331</v>
      </c>
      <c r="D23" s="17">
        <f>[1]!f_return_1w(B23,"0",$G$4)/100</f>
        <v>0.00395172487450595</v>
      </c>
      <c r="E23" s="18">
        <f>[1]!f_return(B23,"0",$G$3,$G$4)/100</f>
        <v>-0.0600000000000001</v>
      </c>
    </row>
    <row r="24" spans="2:2">
      <c r="B24" s="1" t="s">
        <v>332</v>
      </c>
    </row>
  </sheetData>
  <mergeCells count="1">
    <mergeCell ref="B2:E2"/>
  </mergeCells>
  <conditionalFormatting sqref="D4:D2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:E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私募业绩表</vt:lpstr>
      <vt:lpstr>基本信息梳理</vt:lpstr>
      <vt:lpstr>策略环境</vt:lpstr>
      <vt:lpstr>基础数据</vt:lpstr>
      <vt:lpstr>公募数据跟踪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岳坤中</cp:lastModifiedBy>
  <dcterms:created xsi:type="dcterms:W3CDTF">2023-05-12T11:15:00Z</dcterms:created>
  <dcterms:modified xsi:type="dcterms:W3CDTF">2025-05-14T03:07:08Z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55CBF7A7CCEB4F2E9EC24E1116BBCCE2_13</vt:lpwstr>
  </property>
</Properties>
</file>