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[8] Учёба\[4] ЭиФП\"/>
    </mc:Choice>
  </mc:AlternateContent>
  <xr:revisionPtr revIDLastSave="0" documentId="13_ncr:1_{47A80091-8709-4F2B-8DB0-D3C08DCDB3D1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7" i="1" l="1"/>
  <c r="D87" i="1"/>
  <c r="W21" i="1"/>
  <c r="W22" i="1"/>
  <c r="W20" i="1"/>
  <c r="V23" i="1"/>
  <c r="V21" i="1"/>
  <c r="V22" i="1"/>
  <c r="V20" i="1"/>
  <c r="U22" i="1"/>
  <c r="U21" i="1"/>
  <c r="U20" i="1"/>
  <c r="J82" i="1"/>
  <c r="J83" i="1"/>
  <c r="J81" i="1"/>
  <c r="H77" i="1"/>
  <c r="I62" i="1"/>
  <c r="J62" i="1" s="1"/>
  <c r="I61" i="1"/>
  <c r="J61" i="1" s="1"/>
  <c r="H57" i="1"/>
  <c r="J21" i="1"/>
  <c r="J22" i="1"/>
  <c r="J20" i="1"/>
  <c r="H24" i="1"/>
  <c r="J3" i="1"/>
  <c r="J4" i="1"/>
  <c r="J2" i="1"/>
  <c r="I82" i="1"/>
  <c r="I21" i="1"/>
  <c r="I81" i="1"/>
  <c r="H82" i="1"/>
  <c r="H83" i="1"/>
  <c r="H81" i="1"/>
  <c r="I80" i="1"/>
  <c r="H80" i="1"/>
  <c r="I60" i="1"/>
  <c r="H60" i="1"/>
  <c r="H63" i="1"/>
  <c r="H62" i="1"/>
  <c r="H61" i="1"/>
  <c r="I20" i="1"/>
  <c r="H22" i="1"/>
  <c r="H21" i="1"/>
  <c r="H20" i="1"/>
  <c r="I19" i="1"/>
  <c r="H19" i="1"/>
  <c r="I2" i="1"/>
  <c r="F83" i="1"/>
  <c r="I83" i="1" s="1"/>
  <c r="F66" i="1"/>
  <c r="I63" i="1" s="1"/>
  <c r="J63" i="1" s="1"/>
  <c r="F43" i="1"/>
  <c r="I22" i="1" s="1"/>
  <c r="F19" i="1"/>
  <c r="I4" i="1" s="1"/>
  <c r="I3" i="1"/>
  <c r="H2" i="1"/>
  <c r="H3" i="1"/>
  <c r="H4" i="1"/>
  <c r="H1" i="1"/>
  <c r="I1" i="1"/>
  <c r="C84" i="1"/>
  <c r="D84" i="1"/>
  <c r="C1048576" i="1" l="1"/>
</calcChain>
</file>

<file path=xl/sharedStrings.xml><?xml version="1.0" encoding="utf-8"?>
<sst xmlns="http://schemas.openxmlformats.org/spreadsheetml/2006/main" count="260" uniqueCount="76">
  <si>
    <t>Дата</t>
  </si>
  <si>
    <t>Продукт</t>
  </si>
  <si>
    <t>Сумма</t>
  </si>
  <si>
    <t>Шоколад молочный</t>
  </si>
  <si>
    <t>Картофельное пюре</t>
  </si>
  <si>
    <t>Средство для мытья посуды</t>
  </si>
  <si>
    <t>Бытовая химия</t>
  </si>
  <si>
    <t>Кетчуп</t>
  </si>
  <si>
    <t>Пельмени</t>
  </si>
  <si>
    <t>Печенье</t>
  </si>
  <si>
    <t>Хлеб</t>
  </si>
  <si>
    <t>Йогурт</t>
  </si>
  <si>
    <t>Вареники</t>
  </si>
  <si>
    <t>Слойка</t>
  </si>
  <si>
    <t>Лаваш</t>
  </si>
  <si>
    <t>Сосиски</t>
  </si>
  <si>
    <t>Энергетик</t>
  </si>
  <si>
    <t>Огурцы</t>
  </si>
  <si>
    <t>Томаты</t>
  </si>
  <si>
    <t>Вода</t>
  </si>
  <si>
    <t>Мини-рулеты</t>
  </si>
  <si>
    <t>Фруктовая сыворотка</t>
  </si>
  <si>
    <t>Шаурма</t>
  </si>
  <si>
    <t>Коктель молочный</t>
  </si>
  <si>
    <t>КФС</t>
  </si>
  <si>
    <t>Мегафон</t>
  </si>
  <si>
    <t>Булочка с корицей</t>
  </si>
  <si>
    <t>Кола</t>
  </si>
  <si>
    <t>Стирка</t>
  </si>
  <si>
    <t>Материальные расходы</t>
  </si>
  <si>
    <t>Суп в бичпакете</t>
  </si>
  <si>
    <t>Рис</t>
  </si>
  <si>
    <t>Пирожное картошка</t>
  </si>
  <si>
    <t>Мармелад</t>
  </si>
  <si>
    <t>Зубная паста</t>
  </si>
  <si>
    <t>Салфетки</t>
  </si>
  <si>
    <t>Роскошь</t>
  </si>
  <si>
    <t>Первой необходимости</t>
  </si>
  <si>
    <t>Сухой завтрак</t>
  </si>
  <si>
    <t>Молоко</t>
  </si>
  <si>
    <t>Столовая</t>
  </si>
  <si>
    <t>Круассан</t>
  </si>
  <si>
    <t>Газ.Вода</t>
  </si>
  <si>
    <t>Пакет</t>
  </si>
  <si>
    <t>…</t>
  </si>
  <si>
    <t>Пончик</t>
  </si>
  <si>
    <t>Творог</t>
  </si>
  <si>
    <t>Соль</t>
  </si>
  <si>
    <t>Сок</t>
  </si>
  <si>
    <t>Вкусно и точка</t>
  </si>
  <si>
    <t>Списание по подписке</t>
  </si>
  <si>
    <t>Подписки</t>
  </si>
  <si>
    <t>Чехол и плёнка для телефона</t>
  </si>
  <si>
    <t>Аксессуары</t>
  </si>
  <si>
    <t>Перевод</t>
  </si>
  <si>
    <t>Фастфуды</t>
  </si>
  <si>
    <t>Переводы</t>
  </si>
  <si>
    <t>Гигиена</t>
  </si>
  <si>
    <t>Круасан</t>
  </si>
  <si>
    <t>Стекло для телефона</t>
  </si>
  <si>
    <t>Салфетки для очков</t>
  </si>
  <si>
    <t>Оплата интернета</t>
  </si>
  <si>
    <t>Связь</t>
  </si>
  <si>
    <t>К1</t>
  </si>
  <si>
    <t>К2</t>
  </si>
  <si>
    <t>Напитки</t>
  </si>
  <si>
    <t>Еда</t>
  </si>
  <si>
    <t>Запланированые списания</t>
  </si>
  <si>
    <t>Фастфуд</t>
  </si>
  <si>
    <t>Нормальные товары</t>
  </si>
  <si>
    <t>Второй необходимости</t>
  </si>
  <si>
    <t>%</t>
  </si>
  <si>
    <t>Категория</t>
  </si>
  <si>
    <t>накоплю за:</t>
  </si>
  <si>
    <t>месяц</t>
  </si>
  <si>
    <t>год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</si>
</sst>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0">
    <xf numFmtId="0" fontId="0" fillId="0" borderId="0" xfId="0"/>
    <xf numFmtId="14" fontId="0" fillId="0" borderId="0" xfId="0" applyNumberFormat="1"/>
    <xf numFmtId="2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5" xfId="0" applyFill="1" applyBorder="1"/>
    <xf numFmtId="14" fontId="0" fillId="0" borderId="7" xfId="0" applyNumberFormat="1" applyBorder="1"/>
    <xf numFmtId="0" fontId="0" fillId="0" borderId="7" xfId="0" applyBorder="1"/>
    <xf numFmtId="2" fontId="0" fillId="0" borderId="7" xfId="0" applyNumberFormat="1" applyBorder="1"/>
    <xf numFmtId="0" fontId="0" fillId="0" borderId="6" xfId="0" applyBorder="1"/>
    <xf numFmtId="2" fontId="0" fillId="0" borderId="6" xfId="0" applyNumberFormat="1" applyBorder="1"/>
    <xf numFmtId="0" fontId="0" fillId="0" borderId="9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4" xfId="0" applyBorder="1"/>
    <xf numFmtId="0" fontId="0" fillId="0" borderId="0" xfId="0" applyBorder="1"/>
    <xf numFmtId="9" fontId="0" fillId="0" borderId="15" xfId="1" applyFont="1" applyBorder="1"/>
    <xf numFmtId="9" fontId="0" fillId="0" borderId="15" xfId="1" applyNumberFormat="1" applyFont="1" applyBorder="1"/>
    <xf numFmtId="9" fontId="0" fillId="0" borderId="16" xfId="1" applyNumberFormat="1" applyFont="1" applyBorder="1"/>
    <xf numFmtId="0" fontId="0" fillId="0" borderId="13" xfId="0" applyBorder="1"/>
    <xf numFmtId="9" fontId="0" fillId="0" borderId="0" xfId="1" applyFont="1"/>
    <xf numFmtId="9" fontId="0" fillId="0" borderId="0" xfId="1" applyNumberFormat="1" applyFont="1"/>
    <xf numFmtId="0" fontId="0" fillId="0" borderId="17" xfId="0" applyBorder="1"/>
    <xf numFmtId="0" fontId="0" fillId="0" borderId="18" xfId="0" applyBorder="1"/>
    <xf numFmtId="0" fontId="0" fillId="0" borderId="8" xfId="0" applyFill="1" applyBorder="1"/>
  </cellXfs>
  <cellStyles count="2">
    <cellStyle name="Обычный" xfId="0" builtinId="0"/>
    <cellStyle name="Процентный" xfId="1" builtinId="5"/>
  </cellStyles>
  <dxfs count="2">
    <dxf>
      <fill>
        <patternFill>
          <bgColor rgb="FFFF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Сумма с 05.02</a:t>
            </a:r>
            <a:r>
              <a:rPr lang="ru-RU" baseline="0"/>
              <a:t> по 11.02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3.0555555555555555E-2"/>
          <c:y val="0.17634259259259263"/>
          <c:w val="0.93888888888888888"/>
          <c:h val="0.6714577865266842"/>
        </c:manualLayout>
      </c:layout>
      <c:pieChart>
        <c:varyColors val="1"/>
        <c:ser>
          <c:idx val="0"/>
          <c:order val="0"/>
          <c:tx>
            <c:strRef>
              <c:f>Sheet1!$I$1</c:f>
              <c:strCache>
                <c:ptCount val="1"/>
                <c:pt idx="0">
                  <c:v>Сумма</c:v>
                </c:pt>
              </c:strCache>
            </c:strRef>
          </c:tx>
          <c:dPt>
            <c:idx val="0"/>
            <c:bubble3D val="0"/>
            <c:spPr>
              <a:solidFill>
                <a:schemeClr val="bg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AE51-4896-9FD9-BB34694C17F0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E51-4896-9FD9-BB34694C17F0}"/>
              </c:ext>
            </c:extLst>
          </c:dPt>
          <c:dPt>
            <c:idx val="2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AE51-4896-9FD9-BB34694C17F0}"/>
              </c:ext>
            </c:extLst>
          </c:dPt>
          <c:cat>
            <c:strRef>
              <c:f>Sheet1!$H$2:$H$4</c:f>
              <c:strCache>
                <c:ptCount val="3"/>
                <c:pt idx="0">
                  <c:v>Первой необходимости</c:v>
                </c:pt>
                <c:pt idx="1">
                  <c:v>Второй необходимости</c:v>
                </c:pt>
                <c:pt idx="2">
                  <c:v>Роскошь</c:v>
                </c:pt>
              </c:strCache>
            </c:strRef>
          </c:cat>
          <c:val>
            <c:numRef>
              <c:f>Sheet1!$I$2:$I$4</c:f>
              <c:numCache>
                <c:formatCode>General</c:formatCode>
                <c:ptCount val="3"/>
                <c:pt idx="0">
                  <c:v>383.35</c:v>
                </c:pt>
                <c:pt idx="1">
                  <c:v>264.92</c:v>
                </c:pt>
                <c:pt idx="2" formatCode="0.00">
                  <c:v>737.96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51-4896-9FD9-BB34694C17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Сумма с 12.02 по 18.02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Sheet1!$I$19</c:f>
              <c:strCache>
                <c:ptCount val="1"/>
                <c:pt idx="0">
                  <c:v>Сумма</c:v>
                </c:pt>
              </c:strCache>
            </c:strRef>
          </c:tx>
          <c:dPt>
            <c:idx val="0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10F1-4B25-B878-ECF247795632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0F1-4B25-B878-ECF247795632}"/>
              </c:ext>
            </c:extLst>
          </c:dPt>
          <c:dPt>
            <c:idx val="2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10F1-4B25-B878-ECF247795632}"/>
              </c:ext>
            </c:extLst>
          </c:dPt>
          <c:cat>
            <c:strRef>
              <c:f>Sheet1!$H$20:$H$22</c:f>
              <c:strCache>
                <c:ptCount val="3"/>
                <c:pt idx="0">
                  <c:v>Первой необходимости</c:v>
                </c:pt>
                <c:pt idx="1">
                  <c:v>Второй необходимости</c:v>
                </c:pt>
                <c:pt idx="2">
                  <c:v>Роскошь</c:v>
                </c:pt>
              </c:strCache>
            </c:strRef>
          </c:cat>
          <c:val>
            <c:numRef>
              <c:f>Sheet1!$I$20:$I$22</c:f>
              <c:numCache>
                <c:formatCode>General</c:formatCode>
                <c:ptCount val="3"/>
                <c:pt idx="0">
                  <c:v>265.81</c:v>
                </c:pt>
                <c:pt idx="1">
                  <c:v>1072.68</c:v>
                </c:pt>
                <c:pt idx="2" formatCode="0.00">
                  <c:v>880.91000000000008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F1-4B25-B878-ECF247795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Сумма с 19.02 по 25.02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Sheet1!$I$60</c:f>
              <c:strCache>
                <c:ptCount val="1"/>
                <c:pt idx="0">
                  <c:v>Сумма</c:v>
                </c:pt>
              </c:strCache>
            </c:strRef>
          </c:tx>
          <c:dPt>
            <c:idx val="0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7AF7-46F9-9FC4-BB3538A78BC0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AF7-46F9-9FC4-BB3538A78BC0}"/>
              </c:ext>
            </c:extLst>
          </c:dPt>
          <c:dPt>
            <c:idx val="2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7AF7-46F9-9FC4-BB3538A78BC0}"/>
              </c:ext>
            </c:extLst>
          </c:dPt>
          <c:cat>
            <c:strRef>
              <c:f>Sheet1!$H$61:$H$63</c:f>
              <c:strCache>
                <c:ptCount val="3"/>
                <c:pt idx="0">
                  <c:v>Первой необходимости</c:v>
                </c:pt>
                <c:pt idx="1">
                  <c:v>Второй необходимости</c:v>
                </c:pt>
                <c:pt idx="2">
                  <c:v>Роскошь</c:v>
                </c:pt>
              </c:strCache>
            </c:strRef>
          </c:cat>
          <c:val>
            <c:numRef>
              <c:f>Sheet1!$I$61:$I$63</c:f>
              <c:numCache>
                <c:formatCode>General</c:formatCode>
                <c:ptCount val="3"/>
                <c:pt idx="0">
                  <c:v>368.19000000000005</c:v>
                </c:pt>
                <c:pt idx="1">
                  <c:v>718.71</c:v>
                </c:pt>
                <c:pt idx="2" formatCode="0.00">
                  <c:v>1421.62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F7-46F9-9FC4-BB3538A78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Сумма с 26.02 по 01.03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Sheet1!$I$80</c:f>
              <c:strCache>
                <c:ptCount val="1"/>
                <c:pt idx="0">
                  <c:v>Сумма</c:v>
                </c:pt>
              </c:strCache>
            </c:strRef>
          </c:tx>
          <c:spPr>
            <a:solidFill>
              <a:srgbClr val="C00000"/>
            </a:solidFill>
          </c:spPr>
          <c:dPt>
            <c:idx val="0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2CE-404E-AAFD-527E68A7B607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B2CE-404E-AAFD-527E68A7B607}"/>
              </c:ext>
            </c:extLst>
          </c:dPt>
          <c:dPt>
            <c:idx val="2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B2CE-404E-AAFD-527E68A7B607}"/>
              </c:ext>
            </c:extLst>
          </c:dPt>
          <c:cat>
            <c:strRef>
              <c:f>Sheet1!$H$81:$H$83</c:f>
              <c:strCache>
                <c:ptCount val="3"/>
                <c:pt idx="0">
                  <c:v>Первой необходимости</c:v>
                </c:pt>
                <c:pt idx="1">
                  <c:v>Второй необходимости</c:v>
                </c:pt>
                <c:pt idx="2">
                  <c:v>Роскошь</c:v>
                </c:pt>
              </c:strCache>
            </c:strRef>
          </c:cat>
          <c:val>
            <c:numRef>
              <c:f>Sheet1!$I$81:$I$83</c:f>
              <c:numCache>
                <c:formatCode>General</c:formatCode>
                <c:ptCount val="3"/>
                <c:pt idx="0">
                  <c:v>583.92000000000007</c:v>
                </c:pt>
                <c:pt idx="1">
                  <c:v>385.83000000000004</c:v>
                </c:pt>
                <c:pt idx="2" formatCode="0.00">
                  <c:v>597.91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CE-404E-AAFD-527E68A7B6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Траты за период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Sheet1!$A$2:$A$83</c:f>
              <c:numCache>
                <c:formatCode>m/d/yyyy</c:formatCode>
                <c:ptCount val="82"/>
                <c:pt idx="0">
                  <c:v>45327</c:v>
                </c:pt>
                <c:pt idx="1">
                  <c:v>45327</c:v>
                </c:pt>
                <c:pt idx="2">
                  <c:v>45327</c:v>
                </c:pt>
                <c:pt idx="3">
                  <c:v>45328</c:v>
                </c:pt>
                <c:pt idx="4">
                  <c:v>45328</c:v>
                </c:pt>
                <c:pt idx="5">
                  <c:v>45329</c:v>
                </c:pt>
                <c:pt idx="6">
                  <c:v>45329</c:v>
                </c:pt>
                <c:pt idx="7">
                  <c:v>45331</c:v>
                </c:pt>
                <c:pt idx="8">
                  <c:v>45331</c:v>
                </c:pt>
                <c:pt idx="9">
                  <c:v>45331</c:v>
                </c:pt>
                <c:pt idx="10">
                  <c:v>45331</c:v>
                </c:pt>
                <c:pt idx="11">
                  <c:v>45331</c:v>
                </c:pt>
                <c:pt idx="12">
                  <c:v>45331</c:v>
                </c:pt>
                <c:pt idx="13">
                  <c:v>45332</c:v>
                </c:pt>
                <c:pt idx="14">
                  <c:v>45332</c:v>
                </c:pt>
                <c:pt idx="15">
                  <c:v>45332</c:v>
                </c:pt>
                <c:pt idx="16">
                  <c:v>45332</c:v>
                </c:pt>
                <c:pt idx="17">
                  <c:v>45333</c:v>
                </c:pt>
                <c:pt idx="18">
                  <c:v>45334</c:v>
                </c:pt>
                <c:pt idx="19">
                  <c:v>45334</c:v>
                </c:pt>
                <c:pt idx="20">
                  <c:v>45334</c:v>
                </c:pt>
                <c:pt idx="21">
                  <c:v>45334</c:v>
                </c:pt>
                <c:pt idx="22">
                  <c:v>45335</c:v>
                </c:pt>
                <c:pt idx="23">
                  <c:v>45335</c:v>
                </c:pt>
                <c:pt idx="24">
                  <c:v>45335</c:v>
                </c:pt>
                <c:pt idx="25">
                  <c:v>45335</c:v>
                </c:pt>
                <c:pt idx="26">
                  <c:v>45335</c:v>
                </c:pt>
                <c:pt idx="27">
                  <c:v>45335</c:v>
                </c:pt>
                <c:pt idx="28">
                  <c:v>45335</c:v>
                </c:pt>
                <c:pt idx="29">
                  <c:v>45335</c:v>
                </c:pt>
                <c:pt idx="30">
                  <c:v>45335</c:v>
                </c:pt>
                <c:pt idx="31">
                  <c:v>45335</c:v>
                </c:pt>
                <c:pt idx="32">
                  <c:v>45338</c:v>
                </c:pt>
                <c:pt idx="33">
                  <c:v>45338</c:v>
                </c:pt>
                <c:pt idx="34">
                  <c:v>45338</c:v>
                </c:pt>
                <c:pt idx="35">
                  <c:v>45338</c:v>
                </c:pt>
                <c:pt idx="36">
                  <c:v>45340</c:v>
                </c:pt>
                <c:pt idx="37">
                  <c:v>45340</c:v>
                </c:pt>
                <c:pt idx="38">
                  <c:v>45340</c:v>
                </c:pt>
                <c:pt idx="39">
                  <c:v>45340</c:v>
                </c:pt>
                <c:pt idx="40">
                  <c:v>45340</c:v>
                </c:pt>
                <c:pt idx="41">
                  <c:v>45340</c:v>
                </c:pt>
                <c:pt idx="42">
                  <c:v>45341</c:v>
                </c:pt>
                <c:pt idx="43">
                  <c:v>45341</c:v>
                </c:pt>
                <c:pt idx="44">
                  <c:v>45341</c:v>
                </c:pt>
                <c:pt idx="45">
                  <c:v>45341</c:v>
                </c:pt>
                <c:pt idx="46">
                  <c:v>45341</c:v>
                </c:pt>
                <c:pt idx="47">
                  <c:v>45341</c:v>
                </c:pt>
                <c:pt idx="48">
                  <c:v>45341</c:v>
                </c:pt>
                <c:pt idx="49">
                  <c:v>45341</c:v>
                </c:pt>
                <c:pt idx="50">
                  <c:v>45341</c:v>
                </c:pt>
                <c:pt idx="51">
                  <c:v>45341</c:v>
                </c:pt>
                <c:pt idx="52">
                  <c:v>45341</c:v>
                </c:pt>
                <c:pt idx="53">
                  <c:v>45342</c:v>
                </c:pt>
                <c:pt idx="54">
                  <c:v>45343</c:v>
                </c:pt>
                <c:pt idx="55">
                  <c:v>45343</c:v>
                </c:pt>
                <c:pt idx="56">
                  <c:v>45343</c:v>
                </c:pt>
                <c:pt idx="57">
                  <c:v>45343</c:v>
                </c:pt>
                <c:pt idx="58">
                  <c:v>45343</c:v>
                </c:pt>
                <c:pt idx="59">
                  <c:v>45344</c:v>
                </c:pt>
                <c:pt idx="60">
                  <c:v>45345</c:v>
                </c:pt>
                <c:pt idx="61">
                  <c:v>45346</c:v>
                </c:pt>
                <c:pt idx="62">
                  <c:v>45346</c:v>
                </c:pt>
                <c:pt idx="63">
                  <c:v>45346</c:v>
                </c:pt>
                <c:pt idx="64">
                  <c:v>45347</c:v>
                </c:pt>
                <c:pt idx="65">
                  <c:v>45348</c:v>
                </c:pt>
                <c:pt idx="66">
                  <c:v>45348</c:v>
                </c:pt>
                <c:pt idx="67">
                  <c:v>45348</c:v>
                </c:pt>
                <c:pt idx="68">
                  <c:v>45348</c:v>
                </c:pt>
                <c:pt idx="69">
                  <c:v>45349</c:v>
                </c:pt>
                <c:pt idx="70">
                  <c:v>45349</c:v>
                </c:pt>
                <c:pt idx="71">
                  <c:v>45349</c:v>
                </c:pt>
                <c:pt idx="72">
                  <c:v>45349</c:v>
                </c:pt>
                <c:pt idx="73">
                  <c:v>45349</c:v>
                </c:pt>
                <c:pt idx="74">
                  <c:v>45350</c:v>
                </c:pt>
                <c:pt idx="75">
                  <c:v>45350</c:v>
                </c:pt>
                <c:pt idx="76">
                  <c:v>45350</c:v>
                </c:pt>
                <c:pt idx="77">
                  <c:v>45350</c:v>
                </c:pt>
                <c:pt idx="78">
                  <c:v>45352</c:v>
                </c:pt>
                <c:pt idx="79">
                  <c:v>45352</c:v>
                </c:pt>
                <c:pt idx="80">
                  <c:v>45352</c:v>
                </c:pt>
                <c:pt idx="81">
                  <c:v>45352</c:v>
                </c:pt>
              </c:numCache>
            </c:numRef>
          </c:cat>
          <c:val>
            <c:numRef>
              <c:f>Sheet1!$C$2:$C$83</c:f>
              <c:numCache>
                <c:formatCode>0.00</c:formatCode>
                <c:ptCount val="82"/>
                <c:pt idx="0">
                  <c:v>89.99</c:v>
                </c:pt>
                <c:pt idx="1">
                  <c:v>98.99</c:v>
                </c:pt>
                <c:pt idx="2" formatCode="General">
                  <c:v>199</c:v>
                </c:pt>
                <c:pt idx="3">
                  <c:v>89.99</c:v>
                </c:pt>
                <c:pt idx="4">
                  <c:v>74.94</c:v>
                </c:pt>
                <c:pt idx="5">
                  <c:v>29.99</c:v>
                </c:pt>
                <c:pt idx="6">
                  <c:v>40.98</c:v>
                </c:pt>
                <c:pt idx="7">
                  <c:v>139.99</c:v>
                </c:pt>
                <c:pt idx="8">
                  <c:v>89.99</c:v>
                </c:pt>
                <c:pt idx="9">
                  <c:v>28.98</c:v>
                </c:pt>
                <c:pt idx="10">
                  <c:v>44.16</c:v>
                </c:pt>
                <c:pt idx="11">
                  <c:v>35.979999999999997</c:v>
                </c:pt>
                <c:pt idx="12">
                  <c:v>25.3</c:v>
                </c:pt>
                <c:pt idx="13">
                  <c:v>49.99</c:v>
                </c:pt>
                <c:pt idx="14">
                  <c:v>57.97</c:v>
                </c:pt>
                <c:pt idx="15">
                  <c:v>119.99</c:v>
                </c:pt>
                <c:pt idx="16">
                  <c:v>83.94</c:v>
                </c:pt>
                <c:pt idx="17">
                  <c:v>369</c:v>
                </c:pt>
                <c:pt idx="18">
                  <c:v>45.99</c:v>
                </c:pt>
                <c:pt idx="19">
                  <c:v>35.979999999999997</c:v>
                </c:pt>
                <c:pt idx="20">
                  <c:v>235</c:v>
                </c:pt>
                <c:pt idx="21">
                  <c:v>90.99</c:v>
                </c:pt>
                <c:pt idx="22">
                  <c:v>49.99</c:v>
                </c:pt>
                <c:pt idx="23">
                  <c:v>49.99</c:v>
                </c:pt>
                <c:pt idx="24">
                  <c:v>189.99</c:v>
                </c:pt>
                <c:pt idx="25">
                  <c:v>49.99</c:v>
                </c:pt>
                <c:pt idx="26">
                  <c:v>348.92</c:v>
                </c:pt>
                <c:pt idx="27">
                  <c:v>111.92</c:v>
                </c:pt>
                <c:pt idx="28">
                  <c:v>59.95</c:v>
                </c:pt>
                <c:pt idx="29">
                  <c:v>250</c:v>
                </c:pt>
                <c:pt idx="30">
                  <c:v>252</c:v>
                </c:pt>
                <c:pt idx="31">
                  <c:v>666.88</c:v>
                </c:pt>
                <c:pt idx="32">
                  <c:v>79.959999999999994</c:v>
                </c:pt>
                <c:pt idx="33">
                  <c:v>63.87</c:v>
                </c:pt>
                <c:pt idx="34">
                  <c:v>49.99</c:v>
                </c:pt>
                <c:pt idx="35">
                  <c:v>64.989999999999995</c:v>
                </c:pt>
                <c:pt idx="36">
                  <c:v>65.94</c:v>
                </c:pt>
                <c:pt idx="37">
                  <c:v>129.97999999999999</c:v>
                </c:pt>
                <c:pt idx="38">
                  <c:v>59.99</c:v>
                </c:pt>
                <c:pt idx="39">
                  <c:v>49.99</c:v>
                </c:pt>
                <c:pt idx="40">
                  <c:v>35.979999999999997</c:v>
                </c:pt>
                <c:pt idx="41">
                  <c:v>100</c:v>
                </c:pt>
                <c:pt idx="42">
                  <c:v>99.99</c:v>
                </c:pt>
                <c:pt idx="43">
                  <c:v>9.98</c:v>
                </c:pt>
                <c:pt idx="44">
                  <c:v>11.98</c:v>
                </c:pt>
                <c:pt idx="45">
                  <c:v>49.98</c:v>
                </c:pt>
                <c:pt idx="46">
                  <c:v>39.979999999999997</c:v>
                </c:pt>
                <c:pt idx="47">
                  <c:v>29.75</c:v>
                </c:pt>
                <c:pt idx="48">
                  <c:v>79.319999999999993</c:v>
                </c:pt>
                <c:pt idx="49">
                  <c:v>48.58</c:v>
                </c:pt>
                <c:pt idx="50">
                  <c:v>228.08</c:v>
                </c:pt>
                <c:pt idx="51">
                  <c:v>22.71</c:v>
                </c:pt>
                <c:pt idx="52">
                  <c:v>232.25</c:v>
                </c:pt>
                <c:pt idx="53">
                  <c:v>408.44</c:v>
                </c:pt>
                <c:pt idx="54">
                  <c:v>35.979999999999997</c:v>
                </c:pt>
                <c:pt idx="55">
                  <c:v>127.99</c:v>
                </c:pt>
                <c:pt idx="56">
                  <c:v>59.99</c:v>
                </c:pt>
                <c:pt idx="57">
                  <c:v>139.99</c:v>
                </c:pt>
                <c:pt idx="58">
                  <c:v>50</c:v>
                </c:pt>
                <c:pt idx="59">
                  <c:v>99</c:v>
                </c:pt>
                <c:pt idx="60">
                  <c:v>518</c:v>
                </c:pt>
                <c:pt idx="61">
                  <c:v>95.99</c:v>
                </c:pt>
                <c:pt idx="62">
                  <c:v>49.98</c:v>
                </c:pt>
                <c:pt idx="63">
                  <c:v>294</c:v>
                </c:pt>
                <c:pt idx="64">
                  <c:v>185</c:v>
                </c:pt>
                <c:pt idx="65">
                  <c:v>188</c:v>
                </c:pt>
                <c:pt idx="66">
                  <c:v>87.92</c:v>
                </c:pt>
                <c:pt idx="67">
                  <c:v>49.99</c:v>
                </c:pt>
                <c:pt idx="68">
                  <c:v>4</c:v>
                </c:pt>
                <c:pt idx="69">
                  <c:v>87</c:v>
                </c:pt>
                <c:pt idx="70">
                  <c:v>161.94</c:v>
                </c:pt>
                <c:pt idx="71">
                  <c:v>49.99</c:v>
                </c:pt>
                <c:pt idx="72">
                  <c:v>129.97999999999999</c:v>
                </c:pt>
                <c:pt idx="73">
                  <c:v>331</c:v>
                </c:pt>
                <c:pt idx="74">
                  <c:v>11.99</c:v>
                </c:pt>
                <c:pt idx="75">
                  <c:v>143.99</c:v>
                </c:pt>
                <c:pt idx="76">
                  <c:v>35.979999999999997</c:v>
                </c:pt>
                <c:pt idx="77">
                  <c:v>564</c:v>
                </c:pt>
                <c:pt idx="78">
                  <c:v>35.979999999999997</c:v>
                </c:pt>
                <c:pt idx="79">
                  <c:v>87.99</c:v>
                </c:pt>
                <c:pt idx="80">
                  <c:v>49.99</c:v>
                </c:pt>
                <c:pt idx="81">
                  <c:v>111.92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8B-44A2-9A56-E1A7ED1E20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10902799"/>
        <c:axId val="1610895727"/>
      </c:barChart>
      <c:dateAx>
        <c:axId val="161090279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10895727"/>
        <c:crosses val="autoZero"/>
        <c:auto val="1"/>
        <c:lblOffset val="100"/>
        <c:baseTimeUnit val="days"/>
        <c:majorUnit val="1"/>
        <c:majorTimeUnit val="days"/>
      </c:dateAx>
      <c:valAx>
        <c:axId val="161089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10902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Итоги за месяц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Sheet1!$V$19</c:f>
              <c:strCache>
                <c:ptCount val="1"/>
                <c:pt idx="0">
                  <c:v>Сумма</c:v>
                </c:pt>
              </c:strCache>
            </c:strRef>
          </c:tx>
          <c:dPt>
            <c:idx val="0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1D53-489E-82C6-54EFD9D6D254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D53-489E-82C6-54EFD9D6D254}"/>
              </c:ext>
            </c:extLst>
          </c:dPt>
          <c:dPt>
            <c:idx val="2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1D53-489E-82C6-54EFD9D6D254}"/>
              </c:ext>
            </c:extLst>
          </c:dPt>
          <c:cat>
            <c:strRef>
              <c:f>Sheet1!$U$20:$U$22</c:f>
              <c:strCache>
                <c:ptCount val="3"/>
                <c:pt idx="0">
                  <c:v>Первой необходимости</c:v>
                </c:pt>
                <c:pt idx="1">
                  <c:v>Второй необходимости</c:v>
                </c:pt>
                <c:pt idx="2">
                  <c:v>Роскошь</c:v>
                </c:pt>
              </c:strCache>
            </c:strRef>
          </c:cat>
          <c:val>
            <c:numRef>
              <c:f>Sheet1!$V$20:$V$22</c:f>
              <c:numCache>
                <c:formatCode>General</c:formatCode>
                <c:ptCount val="3"/>
                <c:pt idx="0">
                  <c:v>1601.2700000000002</c:v>
                </c:pt>
                <c:pt idx="1">
                  <c:v>2442.1400000000003</c:v>
                </c:pt>
                <c:pt idx="2">
                  <c:v>3638.3999999999996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53-489E-82C6-54EFD9D6D2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281940</xdr:colOff>
      <xdr:row>0</xdr:row>
      <xdr:rowOff>0</xdr:rowOff>
    </xdr:from>
    <xdr:to>
      <xdr:col>17</xdr:col>
      <xdr:colOff>548640</xdr:colOff>
      <xdr:row>14</xdr:row>
      <xdr:rowOff>167640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5FCA9105-E5BB-4BE1-8DD7-EF953295BD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236220</xdr:colOff>
      <xdr:row>17</xdr:row>
      <xdr:rowOff>167640</xdr:rowOff>
    </xdr:from>
    <xdr:to>
      <xdr:col>17</xdr:col>
      <xdr:colOff>541020</xdr:colOff>
      <xdr:row>32</xdr:row>
      <xdr:rowOff>167640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E54B0148-122F-4B47-AB51-BF76DB8D48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15240</xdr:colOff>
      <xdr:row>47</xdr:row>
      <xdr:rowOff>91440</xdr:rowOff>
    </xdr:from>
    <xdr:to>
      <xdr:col>17</xdr:col>
      <xdr:colOff>320040</xdr:colOff>
      <xdr:row>62</xdr:row>
      <xdr:rowOff>91440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C5B51067-E8B3-4EC0-81E7-F6019B70D5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45720</xdr:colOff>
      <xdr:row>68</xdr:row>
      <xdr:rowOff>30480</xdr:rowOff>
    </xdr:from>
    <xdr:to>
      <xdr:col>17</xdr:col>
      <xdr:colOff>350520</xdr:colOff>
      <xdr:row>83</xdr:row>
      <xdr:rowOff>30480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668D2A68-7420-4872-A506-25FC56A4DC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487680</xdr:colOff>
      <xdr:row>0</xdr:row>
      <xdr:rowOff>137160</xdr:rowOff>
    </xdr:from>
    <xdr:to>
      <xdr:col>26</xdr:col>
      <xdr:colOff>182880</xdr:colOff>
      <xdr:row>15</xdr:row>
      <xdr:rowOff>129540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7C3D6AD1-95A9-497F-8946-35282A0BEE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335280</xdr:colOff>
      <xdr:row>18</xdr:row>
      <xdr:rowOff>15240</xdr:rowOff>
    </xdr:from>
    <xdr:to>
      <xdr:col>25</xdr:col>
      <xdr:colOff>350520</xdr:colOff>
      <xdr:row>33</xdr:row>
      <xdr:rowOff>15240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A72DCB29-F1A1-480B-A254-A062621018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048576"/>
  <sheetViews>
    <sheetView tabSelected="1" topLeftCell="A67" workbookViewId="0">
      <selection activeCell="F91" sqref="F91"/>
    </sheetView>
  </sheetViews>
  <sheetFormatPr defaultRowHeight="14.4" x14ac:dyDescent="0.3"/>
  <cols>
    <col min="1" max="1" width="10.109375" bestFit="1" customWidth="1"/>
    <col min="2" max="2" width="26.77734375" bestFit="1" customWidth="1"/>
    <col min="3" max="3" width="13.44140625" customWidth="1"/>
    <col min="4" max="4" width="22" bestFit="1" customWidth="1"/>
    <col min="5" max="5" width="24.6640625" bestFit="1" customWidth="1"/>
    <col min="7" max="7" width="22.5546875" customWidth="1"/>
    <col min="8" max="8" width="22" bestFit="1" customWidth="1"/>
    <col min="9" max="9" width="8" bestFit="1" customWidth="1"/>
    <col min="21" max="21" width="22" bestFit="1" customWidth="1"/>
  </cols>
  <sheetData>
    <row r="1" spans="1:10" ht="15" thickBot="1" x14ac:dyDescent="0.35">
      <c r="A1" s="3" t="s">
        <v>0</v>
      </c>
      <c r="B1" s="4" t="s">
        <v>1</v>
      </c>
      <c r="C1" s="4" t="s">
        <v>2</v>
      </c>
      <c r="D1" s="4" t="s">
        <v>63</v>
      </c>
      <c r="E1" s="5" t="s">
        <v>64</v>
      </c>
      <c r="H1" s="15" t="str">
        <f>E1</f>
        <v>К2</v>
      </c>
      <c r="I1" s="19" t="str">
        <f>C1</f>
        <v>Сумма</v>
      </c>
      <c r="J1" s="24" t="s">
        <v>71</v>
      </c>
    </row>
    <row r="2" spans="1:10" x14ac:dyDescent="0.3">
      <c r="A2" s="1">
        <v>45327</v>
      </c>
      <c r="B2" t="s">
        <v>16</v>
      </c>
      <c r="C2" s="2">
        <v>89.99</v>
      </c>
      <c r="D2" t="s">
        <v>65</v>
      </c>
      <c r="E2" s="6" t="s">
        <v>36</v>
      </c>
      <c r="H2" s="16" t="str">
        <f>E7</f>
        <v>Первой необходимости</v>
      </c>
      <c r="I2" s="20">
        <f>SUMIF(E2:E19,E8,C2:C19)</f>
        <v>383.35</v>
      </c>
      <c r="J2" s="21">
        <f>I2/1386.23</f>
        <v>0.27654141087698292</v>
      </c>
    </row>
    <row r="3" spans="1:10" x14ac:dyDescent="0.3">
      <c r="A3" s="1">
        <v>45327</v>
      </c>
      <c r="B3" t="s">
        <v>20</v>
      </c>
      <c r="C3" s="2">
        <v>98.99</v>
      </c>
      <c r="D3" t="s">
        <v>66</v>
      </c>
      <c r="E3" s="7" t="s">
        <v>36</v>
      </c>
      <c r="H3" s="17" t="str">
        <f>E6</f>
        <v>Второй необходимости</v>
      </c>
      <c r="I3" s="20">
        <f>SUMIF(E2:E19,E6,C2:C19)</f>
        <v>264.92</v>
      </c>
      <c r="J3" s="22">
        <f t="shared" ref="J3:J4" si="0">I3/1386.23</f>
        <v>0.19110825764844219</v>
      </c>
    </row>
    <row r="4" spans="1:10" ht="15" thickBot="1" x14ac:dyDescent="0.35">
      <c r="A4" s="1">
        <v>45327</v>
      </c>
      <c r="B4" t="s">
        <v>50</v>
      </c>
      <c r="C4">
        <v>199</v>
      </c>
      <c r="D4" t="s">
        <v>51</v>
      </c>
      <c r="E4" s="8" t="s">
        <v>67</v>
      </c>
      <c r="H4" s="18" t="str">
        <f>E2</f>
        <v>Роскошь</v>
      </c>
      <c r="I4" s="11">
        <f>F19</f>
        <v>737.96</v>
      </c>
      <c r="J4" s="23">
        <f t="shared" si="0"/>
        <v>0.532350331474575</v>
      </c>
    </row>
    <row r="5" spans="1:10" x14ac:dyDescent="0.3">
      <c r="A5" s="1">
        <v>45328</v>
      </c>
      <c r="B5" t="s">
        <v>21</v>
      </c>
      <c r="C5" s="2">
        <v>89.99</v>
      </c>
      <c r="D5" t="s">
        <v>65</v>
      </c>
      <c r="E5" s="7" t="s">
        <v>36</v>
      </c>
    </row>
    <row r="6" spans="1:10" x14ac:dyDescent="0.3">
      <c r="A6" s="1">
        <v>45328</v>
      </c>
      <c r="B6" t="s">
        <v>13</v>
      </c>
      <c r="C6" s="2">
        <v>74.94</v>
      </c>
      <c r="D6" t="s">
        <v>66</v>
      </c>
      <c r="E6" s="8" t="s">
        <v>70</v>
      </c>
    </row>
    <row r="7" spans="1:10" x14ac:dyDescent="0.3">
      <c r="A7" s="1">
        <v>45329</v>
      </c>
      <c r="B7" t="s">
        <v>19</v>
      </c>
      <c r="C7" s="2">
        <v>29.99</v>
      </c>
      <c r="D7" t="s">
        <v>65</v>
      </c>
      <c r="E7" s="7" t="s">
        <v>37</v>
      </c>
    </row>
    <row r="8" spans="1:10" x14ac:dyDescent="0.3">
      <c r="A8" s="1">
        <v>45329</v>
      </c>
      <c r="B8" t="s">
        <v>10</v>
      </c>
      <c r="C8" s="2">
        <v>40.98</v>
      </c>
      <c r="D8" t="s">
        <v>66</v>
      </c>
      <c r="E8" s="7" t="s">
        <v>37</v>
      </c>
    </row>
    <row r="9" spans="1:10" x14ac:dyDescent="0.3">
      <c r="A9" s="1">
        <v>45331</v>
      </c>
      <c r="B9" t="s">
        <v>15</v>
      </c>
      <c r="C9" s="2">
        <v>139.99</v>
      </c>
      <c r="D9" t="s">
        <v>66</v>
      </c>
      <c r="E9" s="7" t="s">
        <v>70</v>
      </c>
    </row>
    <row r="10" spans="1:10" x14ac:dyDescent="0.3">
      <c r="A10" s="1">
        <v>45331</v>
      </c>
      <c r="B10" t="s">
        <v>16</v>
      </c>
      <c r="C10" s="2">
        <v>89.99</v>
      </c>
      <c r="D10" t="s">
        <v>65</v>
      </c>
      <c r="E10" s="7" t="s">
        <v>36</v>
      </c>
    </row>
    <row r="11" spans="1:10" x14ac:dyDescent="0.3">
      <c r="A11" s="1">
        <v>45331</v>
      </c>
      <c r="B11" t="s">
        <v>14</v>
      </c>
      <c r="C11" s="2">
        <v>28.98</v>
      </c>
      <c r="D11" t="s">
        <v>66</v>
      </c>
      <c r="E11" s="7" t="s">
        <v>37</v>
      </c>
    </row>
    <row r="12" spans="1:10" x14ac:dyDescent="0.3">
      <c r="A12" s="1">
        <v>45331</v>
      </c>
      <c r="B12" t="s">
        <v>17</v>
      </c>
      <c r="C12" s="2">
        <v>44.16</v>
      </c>
      <c r="D12" t="s">
        <v>66</v>
      </c>
      <c r="E12" s="7" t="s">
        <v>37</v>
      </c>
    </row>
    <row r="13" spans="1:10" x14ac:dyDescent="0.3">
      <c r="A13" s="1">
        <v>45331</v>
      </c>
      <c r="B13" t="s">
        <v>10</v>
      </c>
      <c r="C13" s="2">
        <v>35.979999999999997</v>
      </c>
      <c r="D13" t="s">
        <v>66</v>
      </c>
      <c r="E13" s="7" t="s">
        <v>37</v>
      </c>
    </row>
    <row r="14" spans="1:10" x14ac:dyDescent="0.3">
      <c r="A14" s="1">
        <v>45331</v>
      </c>
      <c r="B14" t="s">
        <v>18</v>
      </c>
      <c r="C14" s="2">
        <v>25.3</v>
      </c>
      <c r="D14" t="s">
        <v>66</v>
      </c>
      <c r="E14" s="7" t="s">
        <v>37</v>
      </c>
    </row>
    <row r="15" spans="1:10" x14ac:dyDescent="0.3">
      <c r="A15" s="1">
        <v>45332</v>
      </c>
      <c r="B15" t="s">
        <v>11</v>
      </c>
      <c r="C15" s="2">
        <v>49.99</v>
      </c>
      <c r="D15" t="s">
        <v>66</v>
      </c>
      <c r="E15" s="7" t="s">
        <v>70</v>
      </c>
    </row>
    <row r="16" spans="1:10" x14ac:dyDescent="0.3">
      <c r="A16" s="1">
        <v>45332</v>
      </c>
      <c r="B16" t="s">
        <v>46</v>
      </c>
      <c r="C16" s="2">
        <v>57.97</v>
      </c>
      <c r="D16" t="s">
        <v>66</v>
      </c>
      <c r="E16" s="7" t="s">
        <v>37</v>
      </c>
    </row>
    <row r="17" spans="1:23" x14ac:dyDescent="0.3">
      <c r="A17" s="1">
        <v>45332</v>
      </c>
      <c r="B17" t="s">
        <v>12</v>
      </c>
      <c r="C17" s="2">
        <v>119.99</v>
      </c>
      <c r="D17" t="s">
        <v>66</v>
      </c>
      <c r="E17" s="7" t="s">
        <v>37</v>
      </c>
    </row>
    <row r="18" spans="1:23" x14ac:dyDescent="0.3">
      <c r="A18" s="1">
        <v>45332</v>
      </c>
      <c r="B18" t="s">
        <v>13</v>
      </c>
      <c r="C18" s="2">
        <v>83.94</v>
      </c>
      <c r="D18" t="s">
        <v>66</v>
      </c>
      <c r="E18" s="7" t="s">
        <v>69</v>
      </c>
    </row>
    <row r="19" spans="1:23" x14ac:dyDescent="0.3">
      <c r="A19" s="9">
        <v>45333</v>
      </c>
      <c r="B19" s="10" t="s">
        <v>52</v>
      </c>
      <c r="C19" s="11">
        <v>369</v>
      </c>
      <c r="D19" s="10" t="s">
        <v>53</v>
      </c>
      <c r="E19" s="12" t="s">
        <v>36</v>
      </c>
      <c r="F19" s="2">
        <f>SUMIF(E2:E19,"Роскошь",C2:C19)</f>
        <v>737.96</v>
      </c>
      <c r="H19" s="15" t="str">
        <f>E1</f>
        <v>К2</v>
      </c>
      <c r="I19" s="14" t="str">
        <f>C1</f>
        <v>Сумма</v>
      </c>
      <c r="J19" t="s">
        <v>71</v>
      </c>
      <c r="U19" t="s">
        <v>72</v>
      </c>
      <c r="V19" t="s">
        <v>2</v>
      </c>
      <c r="W19" t="s">
        <v>71</v>
      </c>
    </row>
    <row r="20" spans="1:23" x14ac:dyDescent="0.3">
      <c r="A20" s="1">
        <v>45334</v>
      </c>
      <c r="B20" t="s">
        <v>9</v>
      </c>
      <c r="C20" s="2">
        <v>45.99</v>
      </c>
      <c r="D20" t="s">
        <v>66</v>
      </c>
      <c r="E20" s="7" t="s">
        <v>70</v>
      </c>
      <c r="F20" s="2"/>
      <c r="H20" s="17" t="str">
        <f>E7</f>
        <v>Первой необходимости</v>
      </c>
      <c r="I20" s="7">
        <f>SUMIF(E20:E43,"Первой необходимости",C20:C43)</f>
        <v>265.81</v>
      </c>
      <c r="J20" s="26">
        <f>I20/$H$24</f>
        <v>0.11976660358655497</v>
      </c>
      <c r="U20" t="str">
        <f>H2</f>
        <v>Первой необходимости</v>
      </c>
      <c r="V20">
        <f>SUM(I2,I20,I61,I81)</f>
        <v>1601.2700000000002</v>
      </c>
      <c r="W20" s="25">
        <f>V20/$V$23</f>
        <v>0.20844957112972073</v>
      </c>
    </row>
    <row r="21" spans="1:23" x14ac:dyDescent="0.3">
      <c r="A21" s="1">
        <v>45334</v>
      </c>
      <c r="B21" t="s">
        <v>10</v>
      </c>
      <c r="C21" s="2">
        <v>35.979999999999997</v>
      </c>
      <c r="D21" t="s">
        <v>66</v>
      </c>
      <c r="E21" s="7" t="s">
        <v>37</v>
      </c>
      <c r="F21" s="2"/>
      <c r="H21" s="17" t="str">
        <f>E6</f>
        <v>Второй необходимости</v>
      </c>
      <c r="I21" s="7">
        <f>SUMIF(E20:E43,E20,C20:C43)</f>
        <v>1072.68</v>
      </c>
      <c r="J21" s="26">
        <f t="shared" ref="J21:J22" si="1">I21/$H$24</f>
        <v>0.48331981616653169</v>
      </c>
      <c r="U21" t="str">
        <f>H3</f>
        <v>Второй необходимости</v>
      </c>
      <c r="V21">
        <f t="shared" ref="V21:V22" si="2">SUM(I3,I21,I62,I82)</f>
        <v>2442.1400000000003</v>
      </c>
      <c r="W21" s="25">
        <f t="shared" ref="W21:W22" si="3">V21/$V$23</f>
        <v>0.31791205458088656</v>
      </c>
    </row>
    <row r="22" spans="1:23" x14ac:dyDescent="0.3">
      <c r="A22" s="1">
        <v>45334</v>
      </c>
      <c r="B22" t="s">
        <v>22</v>
      </c>
      <c r="C22" s="2">
        <v>235</v>
      </c>
      <c r="D22" t="s">
        <v>68</v>
      </c>
      <c r="E22" s="7" t="s">
        <v>36</v>
      </c>
      <c r="F22" s="2"/>
      <c r="H22" s="18" t="str">
        <f>E5</f>
        <v>Роскошь</v>
      </c>
      <c r="I22" s="13">
        <f>F43</f>
        <v>880.91000000000008</v>
      </c>
      <c r="J22" s="26">
        <f t="shared" si="1"/>
        <v>0.39691358024691376</v>
      </c>
      <c r="U22" t="str">
        <f>H4</f>
        <v>Роскошь</v>
      </c>
      <c r="V22">
        <f t="shared" si="2"/>
        <v>3638.3999999999996</v>
      </c>
      <c r="W22" s="25">
        <f t="shared" si="3"/>
        <v>0.47363837428939265</v>
      </c>
    </row>
    <row r="23" spans="1:23" x14ac:dyDescent="0.3">
      <c r="A23" s="1">
        <v>45334</v>
      </c>
      <c r="B23" t="s">
        <v>16</v>
      </c>
      <c r="C23" s="2">
        <v>90.99</v>
      </c>
      <c r="D23" t="s">
        <v>65</v>
      </c>
      <c r="E23" s="7" t="s">
        <v>36</v>
      </c>
      <c r="F23" s="2"/>
      <c r="V23">
        <f>SUM(V20:V22)</f>
        <v>7681.81</v>
      </c>
      <c r="W23" s="25"/>
    </row>
    <row r="24" spans="1:23" x14ac:dyDescent="0.3">
      <c r="A24" s="1">
        <v>45335</v>
      </c>
      <c r="B24" t="s">
        <v>4</v>
      </c>
      <c r="C24" s="2">
        <v>49.99</v>
      </c>
      <c r="D24" t="s">
        <v>66</v>
      </c>
      <c r="E24" s="7" t="s">
        <v>70</v>
      </c>
      <c r="F24" s="2"/>
      <c r="H24" s="2">
        <f>SUM(C20:C43)-C32-C33</f>
        <v>2219.3999999999992</v>
      </c>
    </row>
    <row r="25" spans="1:23" x14ac:dyDescent="0.3">
      <c r="A25" s="1">
        <v>45335</v>
      </c>
      <c r="B25" t="s">
        <v>3</v>
      </c>
      <c r="C25" s="2">
        <v>49.99</v>
      </c>
      <c r="D25" t="s">
        <v>66</v>
      </c>
      <c r="E25" s="7" t="s">
        <v>36</v>
      </c>
      <c r="F25" s="2"/>
    </row>
    <row r="26" spans="1:23" x14ac:dyDescent="0.3">
      <c r="A26" s="1">
        <v>45335</v>
      </c>
      <c r="B26" t="s">
        <v>5</v>
      </c>
      <c r="C26" s="2">
        <v>189.99</v>
      </c>
      <c r="D26" t="s">
        <v>6</v>
      </c>
      <c r="E26" s="7" t="s">
        <v>70</v>
      </c>
      <c r="F26" s="2"/>
    </row>
    <row r="27" spans="1:23" x14ac:dyDescent="0.3">
      <c r="A27" s="1">
        <v>45335</v>
      </c>
      <c r="B27" t="s">
        <v>7</v>
      </c>
      <c r="C27" s="2">
        <v>49.99</v>
      </c>
      <c r="D27" t="s">
        <v>66</v>
      </c>
      <c r="E27" s="7" t="s">
        <v>36</v>
      </c>
      <c r="F27" s="2"/>
    </row>
    <row r="28" spans="1:23" x14ac:dyDescent="0.3">
      <c r="A28" s="1">
        <v>45335</v>
      </c>
      <c r="B28" t="s">
        <v>8</v>
      </c>
      <c r="C28" s="2">
        <v>348.92</v>
      </c>
      <c r="D28" t="s">
        <v>66</v>
      </c>
      <c r="E28" s="7" t="s">
        <v>70</v>
      </c>
      <c r="F28" s="2"/>
    </row>
    <row r="29" spans="1:23" x14ac:dyDescent="0.3">
      <c r="A29" s="1">
        <v>45335</v>
      </c>
      <c r="B29" t="s">
        <v>13</v>
      </c>
      <c r="C29" s="2">
        <v>111.92</v>
      </c>
      <c r="D29" t="s">
        <v>66</v>
      </c>
      <c r="E29" s="7" t="s">
        <v>70</v>
      </c>
      <c r="F29" s="2"/>
    </row>
    <row r="30" spans="1:23" x14ac:dyDescent="0.3">
      <c r="A30" s="1">
        <v>45335</v>
      </c>
      <c r="B30" t="s">
        <v>23</v>
      </c>
      <c r="C30" s="2">
        <v>59.95</v>
      </c>
      <c r="D30" t="s">
        <v>65</v>
      </c>
      <c r="E30" s="7" t="s">
        <v>70</v>
      </c>
      <c r="F30" s="2"/>
    </row>
    <row r="31" spans="1:23" x14ac:dyDescent="0.3">
      <c r="A31" s="1">
        <v>45335</v>
      </c>
      <c r="B31" t="s">
        <v>24</v>
      </c>
      <c r="C31" s="2">
        <v>250</v>
      </c>
      <c r="D31" t="s">
        <v>55</v>
      </c>
      <c r="E31" s="7" t="s">
        <v>36</v>
      </c>
      <c r="F31" s="2"/>
    </row>
    <row r="32" spans="1:23" x14ac:dyDescent="0.3">
      <c r="A32" s="1">
        <v>45335</v>
      </c>
      <c r="B32" t="s">
        <v>25</v>
      </c>
      <c r="C32" s="2">
        <v>252</v>
      </c>
      <c r="D32" t="s">
        <v>62</v>
      </c>
      <c r="E32" s="7" t="s">
        <v>67</v>
      </c>
      <c r="F32" s="2"/>
    </row>
    <row r="33" spans="1:6" x14ac:dyDescent="0.3">
      <c r="A33" s="1">
        <v>45335</v>
      </c>
      <c r="B33" t="s">
        <v>54</v>
      </c>
      <c r="C33" s="2">
        <v>666.88</v>
      </c>
      <c r="D33" t="s">
        <v>56</v>
      </c>
      <c r="E33" s="7"/>
      <c r="F33" s="2"/>
    </row>
    <row r="34" spans="1:6" x14ac:dyDescent="0.3">
      <c r="A34" s="1">
        <v>45338</v>
      </c>
      <c r="B34" t="s">
        <v>26</v>
      </c>
      <c r="C34" s="2">
        <v>79.959999999999994</v>
      </c>
      <c r="D34" t="s">
        <v>66</v>
      </c>
      <c r="E34" s="7" t="s">
        <v>36</v>
      </c>
      <c r="F34" s="2"/>
    </row>
    <row r="35" spans="1:6" x14ac:dyDescent="0.3">
      <c r="A35" s="1">
        <v>45338</v>
      </c>
      <c r="B35" t="s">
        <v>46</v>
      </c>
      <c r="C35" s="2">
        <v>63.87</v>
      </c>
      <c r="D35" t="s">
        <v>66</v>
      </c>
      <c r="E35" s="7" t="s">
        <v>37</v>
      </c>
      <c r="F35" s="2"/>
    </row>
    <row r="36" spans="1:6" x14ac:dyDescent="0.3">
      <c r="A36" s="1">
        <v>45338</v>
      </c>
      <c r="B36" t="s">
        <v>11</v>
      </c>
      <c r="C36" s="2">
        <v>49.99</v>
      </c>
      <c r="D36" t="s">
        <v>65</v>
      </c>
      <c r="E36" s="7" t="s">
        <v>70</v>
      </c>
      <c r="F36" s="2"/>
    </row>
    <row r="37" spans="1:6" x14ac:dyDescent="0.3">
      <c r="A37" s="1">
        <v>45338</v>
      </c>
      <c r="B37" t="s">
        <v>27</v>
      </c>
      <c r="C37" s="2">
        <v>64.989999999999995</v>
      </c>
      <c r="D37" t="s">
        <v>65</v>
      </c>
      <c r="E37" s="7" t="s">
        <v>36</v>
      </c>
      <c r="F37" s="2"/>
    </row>
    <row r="38" spans="1:6" x14ac:dyDescent="0.3">
      <c r="A38" s="1">
        <v>45340</v>
      </c>
      <c r="B38" t="s">
        <v>13</v>
      </c>
      <c r="C38" s="2">
        <v>65.94</v>
      </c>
      <c r="D38" t="s">
        <v>66</v>
      </c>
      <c r="E38" s="7" t="s">
        <v>70</v>
      </c>
      <c r="F38" s="2"/>
    </row>
    <row r="39" spans="1:6" x14ac:dyDescent="0.3">
      <c r="A39" s="1">
        <v>45340</v>
      </c>
      <c r="B39" t="s">
        <v>46</v>
      </c>
      <c r="C39" s="2">
        <v>129.97999999999999</v>
      </c>
      <c r="D39" t="s">
        <v>66</v>
      </c>
      <c r="E39" s="7" t="s">
        <v>37</v>
      </c>
      <c r="F39" s="2"/>
    </row>
    <row r="40" spans="1:6" x14ac:dyDescent="0.3">
      <c r="A40" s="1">
        <v>45340</v>
      </c>
      <c r="B40" t="s">
        <v>16</v>
      </c>
      <c r="C40" s="2">
        <v>59.99</v>
      </c>
      <c r="D40" t="s">
        <v>65</v>
      </c>
      <c r="E40" s="7" t="s">
        <v>36</v>
      </c>
      <c r="F40" s="2"/>
    </row>
    <row r="41" spans="1:6" x14ac:dyDescent="0.3">
      <c r="A41" s="1">
        <v>45340</v>
      </c>
      <c r="B41" t="s">
        <v>11</v>
      </c>
      <c r="C41" s="2">
        <v>49.99</v>
      </c>
      <c r="D41" t="s">
        <v>65</v>
      </c>
      <c r="E41" s="7" t="s">
        <v>70</v>
      </c>
      <c r="F41" s="2"/>
    </row>
    <row r="42" spans="1:6" x14ac:dyDescent="0.3">
      <c r="A42" s="1">
        <v>45340</v>
      </c>
      <c r="B42" t="s">
        <v>10</v>
      </c>
      <c r="C42" s="2">
        <v>35.979999999999997</v>
      </c>
      <c r="D42" t="s">
        <v>66</v>
      </c>
      <c r="E42" s="7" t="s">
        <v>37</v>
      </c>
      <c r="F42" s="2"/>
    </row>
    <row r="43" spans="1:6" x14ac:dyDescent="0.3">
      <c r="A43" s="9">
        <v>45340</v>
      </c>
      <c r="B43" s="10" t="s">
        <v>28</v>
      </c>
      <c r="C43" s="11">
        <v>100</v>
      </c>
      <c r="D43" s="10" t="s">
        <v>29</v>
      </c>
      <c r="E43" s="12" t="s">
        <v>70</v>
      </c>
      <c r="F43" s="2">
        <f>SUMIF(E20:E43,"Роскошь",C20:C43)</f>
        <v>880.91000000000008</v>
      </c>
    </row>
    <row r="44" spans="1:6" x14ac:dyDescent="0.3">
      <c r="A44" s="1">
        <v>45341</v>
      </c>
      <c r="B44" t="s">
        <v>9</v>
      </c>
      <c r="C44" s="2">
        <v>99.99</v>
      </c>
      <c r="D44" t="s">
        <v>66</v>
      </c>
      <c r="E44" s="7" t="s">
        <v>70</v>
      </c>
      <c r="F44" s="2"/>
    </row>
    <row r="45" spans="1:6" x14ac:dyDescent="0.3">
      <c r="A45" s="1">
        <v>45341</v>
      </c>
      <c r="B45" t="s">
        <v>30</v>
      </c>
      <c r="C45" s="2">
        <v>9.98</v>
      </c>
      <c r="D45" t="s">
        <v>66</v>
      </c>
      <c r="E45" s="7" t="s">
        <v>70</v>
      </c>
      <c r="F45" s="2"/>
    </row>
    <row r="46" spans="1:6" x14ac:dyDescent="0.3">
      <c r="A46" s="1">
        <v>45341</v>
      </c>
      <c r="B46" t="s">
        <v>30</v>
      </c>
      <c r="C46" s="2">
        <v>11.98</v>
      </c>
      <c r="D46" t="s">
        <v>66</v>
      </c>
      <c r="E46" s="7" t="s">
        <v>70</v>
      </c>
      <c r="F46" s="2"/>
    </row>
    <row r="47" spans="1:6" x14ac:dyDescent="0.3">
      <c r="A47" s="1">
        <v>45341</v>
      </c>
      <c r="B47" t="s">
        <v>31</v>
      </c>
      <c r="C47" s="2">
        <v>49.98</v>
      </c>
      <c r="D47" t="s">
        <v>66</v>
      </c>
      <c r="E47" s="7" t="s">
        <v>37</v>
      </c>
      <c r="F47" s="2"/>
    </row>
    <row r="48" spans="1:6" x14ac:dyDescent="0.3">
      <c r="A48" s="1">
        <v>45341</v>
      </c>
      <c r="B48" t="s">
        <v>32</v>
      </c>
      <c r="C48" s="2">
        <v>39.979999999999997</v>
      </c>
      <c r="D48" t="s">
        <v>66</v>
      </c>
      <c r="E48" s="7" t="s">
        <v>36</v>
      </c>
      <c r="F48" s="2"/>
    </row>
    <row r="49" spans="1:10" x14ac:dyDescent="0.3">
      <c r="A49" s="1">
        <v>45341</v>
      </c>
      <c r="B49" t="s">
        <v>33</v>
      </c>
      <c r="C49" s="2">
        <v>29.75</v>
      </c>
      <c r="D49" t="s">
        <v>66</v>
      </c>
      <c r="E49" s="7" t="s">
        <v>36</v>
      </c>
      <c r="F49" s="2"/>
    </row>
    <row r="50" spans="1:10" x14ac:dyDescent="0.3">
      <c r="A50" s="1">
        <v>45341</v>
      </c>
      <c r="B50" t="s">
        <v>16</v>
      </c>
      <c r="C50" s="2">
        <v>79.319999999999993</v>
      </c>
      <c r="D50" t="s">
        <v>65</v>
      </c>
      <c r="E50" s="7" t="s">
        <v>36</v>
      </c>
      <c r="F50" s="2"/>
    </row>
    <row r="51" spans="1:10" x14ac:dyDescent="0.3">
      <c r="A51" s="1">
        <v>45341</v>
      </c>
      <c r="B51" t="s">
        <v>3</v>
      </c>
      <c r="C51" s="2">
        <v>48.58</v>
      </c>
      <c r="D51" t="s">
        <v>66</v>
      </c>
      <c r="E51" s="7" t="s">
        <v>36</v>
      </c>
      <c r="F51" s="2"/>
    </row>
    <row r="52" spans="1:10" x14ac:dyDescent="0.3">
      <c r="A52" s="1">
        <v>45341</v>
      </c>
      <c r="B52" t="s">
        <v>34</v>
      </c>
      <c r="C52" s="2">
        <v>228.08</v>
      </c>
      <c r="D52" t="s">
        <v>57</v>
      </c>
      <c r="E52" s="7" t="s">
        <v>70</v>
      </c>
      <c r="F52" s="2"/>
    </row>
    <row r="53" spans="1:10" x14ac:dyDescent="0.3">
      <c r="A53" s="1">
        <v>45341</v>
      </c>
      <c r="B53" t="s">
        <v>35</v>
      </c>
      <c r="C53" s="2">
        <v>22.71</v>
      </c>
      <c r="D53" t="s">
        <v>57</v>
      </c>
      <c r="E53" s="7" t="s">
        <v>70</v>
      </c>
      <c r="F53" s="2"/>
    </row>
    <row r="54" spans="1:10" x14ac:dyDescent="0.3">
      <c r="A54" s="1">
        <v>45341</v>
      </c>
      <c r="B54" t="s">
        <v>40</v>
      </c>
      <c r="C54" s="2">
        <v>232.25</v>
      </c>
      <c r="D54" t="s">
        <v>66</v>
      </c>
      <c r="E54" s="7" t="s">
        <v>37</v>
      </c>
      <c r="F54" s="2"/>
    </row>
    <row r="55" spans="1:10" x14ac:dyDescent="0.3">
      <c r="A55" s="1">
        <v>45342</v>
      </c>
      <c r="B55" t="s">
        <v>54</v>
      </c>
      <c r="C55" s="2">
        <v>408.44</v>
      </c>
      <c r="D55" t="s">
        <v>56</v>
      </c>
      <c r="E55" s="7" t="s">
        <v>44</v>
      </c>
      <c r="F55" s="2"/>
    </row>
    <row r="56" spans="1:10" x14ac:dyDescent="0.3">
      <c r="A56" s="1">
        <v>45343</v>
      </c>
      <c r="B56" t="s">
        <v>10</v>
      </c>
      <c r="C56" s="2">
        <v>35.979999999999997</v>
      </c>
      <c r="D56" t="s">
        <v>66</v>
      </c>
      <c r="E56" s="7" t="s">
        <v>37</v>
      </c>
      <c r="F56" s="2"/>
    </row>
    <row r="57" spans="1:10" x14ac:dyDescent="0.3">
      <c r="A57" s="1">
        <v>45343</v>
      </c>
      <c r="B57" t="s">
        <v>38</v>
      </c>
      <c r="C57" s="2">
        <v>127.99</v>
      </c>
      <c r="D57" t="s">
        <v>66</v>
      </c>
      <c r="E57" s="7" t="s">
        <v>36</v>
      </c>
      <c r="F57" s="2"/>
      <c r="H57" s="2">
        <f>SUM(C44:C66)-C55</f>
        <v>2508.5199999999995</v>
      </c>
    </row>
    <row r="58" spans="1:10" x14ac:dyDescent="0.3">
      <c r="A58" s="1">
        <v>45343</v>
      </c>
      <c r="B58" t="s">
        <v>39</v>
      </c>
      <c r="C58" s="2">
        <v>59.99</v>
      </c>
      <c r="D58" t="s">
        <v>65</v>
      </c>
      <c r="E58" s="7" t="s">
        <v>70</v>
      </c>
      <c r="F58" s="2"/>
    </row>
    <row r="59" spans="1:10" x14ac:dyDescent="0.3">
      <c r="A59" s="1">
        <v>45343</v>
      </c>
      <c r="B59" t="s">
        <v>15</v>
      </c>
      <c r="C59" s="2">
        <v>139.99</v>
      </c>
      <c r="D59" t="s">
        <v>66</v>
      </c>
      <c r="E59" s="7" t="s">
        <v>70</v>
      </c>
      <c r="F59" s="2"/>
    </row>
    <row r="60" spans="1:10" x14ac:dyDescent="0.3">
      <c r="A60" s="1">
        <v>45343</v>
      </c>
      <c r="B60" t="s">
        <v>58</v>
      </c>
      <c r="C60" s="2">
        <v>50</v>
      </c>
      <c r="D60" t="s">
        <v>66</v>
      </c>
      <c r="E60" s="7" t="s">
        <v>70</v>
      </c>
      <c r="F60" s="2"/>
      <c r="H60" s="15" t="str">
        <f>$E$1</f>
        <v>К2</v>
      </c>
      <c r="I60" s="14" t="str">
        <f>$C$1</f>
        <v>Сумма</v>
      </c>
      <c r="J60" t="s">
        <v>71</v>
      </c>
    </row>
    <row r="61" spans="1:10" x14ac:dyDescent="0.3">
      <c r="A61" s="1">
        <v>45344</v>
      </c>
      <c r="B61" t="s">
        <v>50</v>
      </c>
      <c r="C61" s="2">
        <v>99</v>
      </c>
      <c r="D61" t="s">
        <v>51</v>
      </c>
      <c r="E61" s="7" t="s">
        <v>36</v>
      </c>
      <c r="F61" s="2"/>
      <c r="H61" s="17" t="str">
        <f>E47</f>
        <v>Первой необходимости</v>
      </c>
      <c r="I61" s="7">
        <f>SUMIF(E44:E66,"Первой необходимости",C44:C66)</f>
        <v>368.19000000000005</v>
      </c>
      <c r="J61" s="25">
        <f>I61/$H$57</f>
        <v>0.14677578811410716</v>
      </c>
    </row>
    <row r="62" spans="1:10" x14ac:dyDescent="0.3">
      <c r="A62" s="1">
        <v>45345</v>
      </c>
      <c r="B62" t="s">
        <v>22</v>
      </c>
      <c r="C62" s="2">
        <v>518</v>
      </c>
      <c r="D62" t="s">
        <v>55</v>
      </c>
      <c r="E62" s="7" t="s">
        <v>36</v>
      </c>
      <c r="F62" s="2"/>
      <c r="H62" s="17" t="str">
        <f>E46</f>
        <v>Второй необходимости</v>
      </c>
      <c r="I62" s="7">
        <f>SUMIF(E44:E66,"Второй необходимости",C44:C66)</f>
        <v>718.71</v>
      </c>
      <c r="J62" s="25">
        <f t="shared" ref="J62:J63" si="4">I62/$H$57</f>
        <v>0.28650758215999877</v>
      </c>
    </row>
    <row r="63" spans="1:10" x14ac:dyDescent="0.3">
      <c r="A63" s="1">
        <v>45346</v>
      </c>
      <c r="B63" t="s">
        <v>9</v>
      </c>
      <c r="C63" s="2">
        <v>95.99</v>
      </c>
      <c r="D63" t="s">
        <v>66</v>
      </c>
      <c r="E63" s="7" t="s">
        <v>70</v>
      </c>
      <c r="F63" s="2"/>
      <c r="H63" s="18" t="str">
        <f>E51</f>
        <v>Роскошь</v>
      </c>
      <c r="I63" s="13">
        <f>F66</f>
        <v>1421.62</v>
      </c>
      <c r="J63" s="25">
        <f t="shared" si="4"/>
        <v>0.56671662972589421</v>
      </c>
    </row>
    <row r="64" spans="1:10" x14ac:dyDescent="0.3">
      <c r="A64" s="1">
        <v>45346</v>
      </c>
      <c r="B64" t="s">
        <v>31</v>
      </c>
      <c r="C64" s="2">
        <v>49.98</v>
      </c>
      <c r="D64" t="s">
        <v>66</v>
      </c>
      <c r="E64" s="7" t="s">
        <v>37</v>
      </c>
      <c r="F64" s="2"/>
    </row>
    <row r="65" spans="1:10" x14ac:dyDescent="0.3">
      <c r="A65" s="1">
        <v>45346</v>
      </c>
      <c r="B65" t="s">
        <v>59</v>
      </c>
      <c r="C65" s="2">
        <v>294</v>
      </c>
      <c r="D65" t="s">
        <v>53</v>
      </c>
      <c r="E65" s="7" t="s">
        <v>36</v>
      </c>
      <c r="F65" s="2"/>
    </row>
    <row r="66" spans="1:10" x14ac:dyDescent="0.3">
      <c r="A66" s="9">
        <v>45347</v>
      </c>
      <c r="B66" s="10" t="s">
        <v>60</v>
      </c>
      <c r="C66" s="11">
        <v>185</v>
      </c>
      <c r="D66" s="10" t="s">
        <v>53</v>
      </c>
      <c r="E66" s="12" t="s">
        <v>36</v>
      </c>
      <c r="F66" s="2">
        <f>SUMIF(E44:E66,"Роскошь",C44:C66)</f>
        <v>1421.62</v>
      </c>
    </row>
    <row r="67" spans="1:10" x14ac:dyDescent="0.3">
      <c r="A67" s="1">
        <v>45348</v>
      </c>
      <c r="B67" t="s">
        <v>40</v>
      </c>
      <c r="C67" s="2">
        <v>188</v>
      </c>
      <c r="D67" t="s">
        <v>66</v>
      </c>
      <c r="E67" s="7" t="s">
        <v>37</v>
      </c>
      <c r="F67" s="2"/>
    </row>
    <row r="68" spans="1:10" x14ac:dyDescent="0.3">
      <c r="A68" s="1">
        <v>45348</v>
      </c>
      <c r="B68" t="s">
        <v>41</v>
      </c>
      <c r="C68" s="2">
        <v>87.92</v>
      </c>
      <c r="D68" t="s">
        <v>66</v>
      </c>
      <c r="E68" s="7" t="s">
        <v>36</v>
      </c>
      <c r="F68" s="2"/>
    </row>
    <row r="69" spans="1:10" x14ac:dyDescent="0.3">
      <c r="A69" s="1">
        <v>45348</v>
      </c>
      <c r="B69" t="s">
        <v>42</v>
      </c>
      <c r="C69" s="2">
        <v>49.99</v>
      </c>
      <c r="D69" t="s">
        <v>65</v>
      </c>
      <c r="E69" s="7" t="s">
        <v>70</v>
      </c>
      <c r="F69" s="2"/>
    </row>
    <row r="70" spans="1:10" x14ac:dyDescent="0.3">
      <c r="A70" s="1">
        <v>45348</v>
      </c>
      <c r="B70" t="s">
        <v>43</v>
      </c>
      <c r="C70" s="2">
        <v>4</v>
      </c>
      <c r="D70" t="s">
        <v>43</v>
      </c>
      <c r="E70" s="7" t="s">
        <v>36</v>
      </c>
      <c r="F70" s="2"/>
    </row>
    <row r="71" spans="1:10" x14ac:dyDescent="0.3">
      <c r="A71" s="1">
        <v>45349</v>
      </c>
      <c r="B71" t="s">
        <v>27</v>
      </c>
      <c r="C71" s="2">
        <v>87</v>
      </c>
      <c r="D71" t="s">
        <v>65</v>
      </c>
      <c r="E71" s="7" t="s">
        <v>36</v>
      </c>
      <c r="F71" s="2"/>
    </row>
    <row r="72" spans="1:10" x14ac:dyDescent="0.3">
      <c r="A72" s="1">
        <v>45349</v>
      </c>
      <c r="B72" t="s">
        <v>45</v>
      </c>
      <c r="C72" s="2">
        <v>161.94</v>
      </c>
      <c r="D72" t="s">
        <v>66</v>
      </c>
      <c r="E72" s="7" t="s">
        <v>70</v>
      </c>
      <c r="F72" s="2"/>
    </row>
    <row r="73" spans="1:10" x14ac:dyDescent="0.3">
      <c r="A73" s="1">
        <v>45349</v>
      </c>
      <c r="B73" t="s">
        <v>11</v>
      </c>
      <c r="C73" s="2">
        <v>49.99</v>
      </c>
      <c r="D73" t="s">
        <v>66</v>
      </c>
      <c r="E73" s="7" t="s">
        <v>70</v>
      </c>
      <c r="F73" s="2"/>
    </row>
    <row r="74" spans="1:10" x14ac:dyDescent="0.3">
      <c r="A74" s="1">
        <v>45349</v>
      </c>
      <c r="B74" t="s">
        <v>46</v>
      </c>
      <c r="C74" s="2">
        <v>129.97999999999999</v>
      </c>
      <c r="D74" t="s">
        <v>66</v>
      </c>
      <c r="E74" s="7" t="s">
        <v>37</v>
      </c>
      <c r="F74" s="2"/>
    </row>
    <row r="75" spans="1:10" x14ac:dyDescent="0.3">
      <c r="A75" s="1">
        <v>45349</v>
      </c>
      <c r="B75" t="s">
        <v>49</v>
      </c>
      <c r="C75" s="2">
        <v>331</v>
      </c>
      <c r="D75" t="s">
        <v>68</v>
      </c>
      <c r="E75" s="7" t="s">
        <v>36</v>
      </c>
      <c r="F75" s="2"/>
    </row>
    <row r="76" spans="1:10" x14ac:dyDescent="0.3">
      <c r="A76" s="1">
        <v>45350</v>
      </c>
      <c r="B76" t="s">
        <v>47</v>
      </c>
      <c r="C76" s="2">
        <v>11.99</v>
      </c>
      <c r="D76" t="s">
        <v>66</v>
      </c>
      <c r="E76" s="7" t="s">
        <v>70</v>
      </c>
      <c r="F76" s="2"/>
    </row>
    <row r="77" spans="1:10" x14ac:dyDescent="0.3">
      <c r="A77" s="1">
        <v>45350</v>
      </c>
      <c r="B77" t="s">
        <v>12</v>
      </c>
      <c r="C77" s="2">
        <v>143.99</v>
      </c>
      <c r="D77" t="s">
        <v>66</v>
      </c>
      <c r="E77" s="7" t="s">
        <v>37</v>
      </c>
      <c r="F77" s="2"/>
      <c r="H77" s="2">
        <f>SUM(C67:C83)-C79</f>
        <v>1567.6600000000003</v>
      </c>
    </row>
    <row r="78" spans="1:10" x14ac:dyDescent="0.3">
      <c r="A78" s="1">
        <v>45350</v>
      </c>
      <c r="B78" t="s">
        <v>10</v>
      </c>
      <c r="C78" s="2">
        <v>35.979999999999997</v>
      </c>
      <c r="D78" t="s">
        <v>66</v>
      </c>
      <c r="E78" s="7" t="s">
        <v>37</v>
      </c>
      <c r="F78" s="2"/>
    </row>
    <row r="79" spans="1:10" x14ac:dyDescent="0.3">
      <c r="A79" s="1">
        <v>45350</v>
      </c>
      <c r="B79" t="s">
        <v>61</v>
      </c>
      <c r="C79" s="2">
        <v>564</v>
      </c>
      <c r="D79" t="s">
        <v>62</v>
      </c>
      <c r="E79" s="7" t="s">
        <v>67</v>
      </c>
      <c r="F79" s="2"/>
    </row>
    <row r="80" spans="1:10" x14ac:dyDescent="0.3">
      <c r="A80" s="1">
        <v>45352</v>
      </c>
      <c r="B80" t="s">
        <v>10</v>
      </c>
      <c r="C80" s="2">
        <v>35.979999999999997</v>
      </c>
      <c r="D80" t="s">
        <v>66</v>
      </c>
      <c r="E80" s="7" t="s">
        <v>37</v>
      </c>
      <c r="F80" s="2"/>
      <c r="H80" s="15" t="str">
        <f>$E$1</f>
        <v>К2</v>
      </c>
      <c r="I80" s="14" t="str">
        <f>$C$1</f>
        <v>Сумма</v>
      </c>
      <c r="J80" t="s">
        <v>71</v>
      </c>
    </row>
    <row r="81" spans="1:10" x14ac:dyDescent="0.3">
      <c r="A81" s="1">
        <v>45352</v>
      </c>
      <c r="B81" t="s">
        <v>48</v>
      </c>
      <c r="C81" s="2">
        <v>87.99</v>
      </c>
      <c r="D81" t="s">
        <v>65</v>
      </c>
      <c r="E81" s="7" t="s">
        <v>36</v>
      </c>
      <c r="F81" s="2"/>
      <c r="H81" s="17" t="str">
        <f>E67</f>
        <v>Первой необходимости</v>
      </c>
      <c r="I81" s="7">
        <f>SUMIF(E67:E83,"Первой необходимости",C67:C83)</f>
        <v>583.92000000000007</v>
      </c>
      <c r="J81" s="25">
        <f>I81/$H$77</f>
        <v>0.37247872625441736</v>
      </c>
    </row>
    <row r="82" spans="1:10" x14ac:dyDescent="0.3">
      <c r="A82" s="1">
        <v>45352</v>
      </c>
      <c r="B82" t="s">
        <v>31</v>
      </c>
      <c r="C82" s="2">
        <v>49.99</v>
      </c>
      <c r="D82" t="s">
        <v>66</v>
      </c>
      <c r="E82" s="7" t="s">
        <v>37</v>
      </c>
      <c r="F82" s="2"/>
      <c r="H82" s="17" t="str">
        <f>E69</f>
        <v>Второй необходимости</v>
      </c>
      <c r="I82" s="7">
        <f>SUMIF(E67:E83,E69,C67:C83)</f>
        <v>385.83000000000004</v>
      </c>
      <c r="J82" s="25">
        <f t="shared" ref="J82:J83" si="5">I82/$H$77</f>
        <v>0.24611841853463121</v>
      </c>
    </row>
    <row r="83" spans="1:10" x14ac:dyDescent="0.3">
      <c r="A83" s="9">
        <v>45352</v>
      </c>
      <c r="B83" s="10" t="s">
        <v>13</v>
      </c>
      <c r="C83" s="11">
        <v>111.92</v>
      </c>
      <c r="D83" s="10" t="s">
        <v>66</v>
      </c>
      <c r="E83" s="12" t="s">
        <v>70</v>
      </c>
      <c r="F83" s="2">
        <f>SUMIF(E67:E83,"Роскошь",C67:C83)</f>
        <v>597.91</v>
      </c>
      <c r="H83" s="18" t="str">
        <f>E71</f>
        <v>Роскошь</v>
      </c>
      <c r="I83" s="13">
        <f>F83</f>
        <v>597.91</v>
      </c>
      <c r="J83" s="25">
        <f t="shared" si="5"/>
        <v>0.38140285521095124</v>
      </c>
    </row>
    <row r="84" spans="1:10" x14ac:dyDescent="0.3">
      <c r="C84" s="2">
        <f>SUM($C$2:C83)</f>
        <v>9856.0699999999906</v>
      </c>
      <c r="D84">
        <f>SUMIF($E$2:E83,"Роскошь", $C$2:C83)</f>
        <v>3638.3999999999996</v>
      </c>
    </row>
    <row r="86" spans="1:10" x14ac:dyDescent="0.3">
      <c r="D86" s="28" t="s">
        <v>74</v>
      </c>
      <c r="E86" s="29" t="s">
        <v>75</v>
      </c>
    </row>
    <row r="87" spans="1:10" x14ac:dyDescent="0.3">
      <c r="C87" s="15" t="s">
        <v>73</v>
      </c>
      <c r="D87" s="27">
        <f>95900/(D84+10000-C84)</f>
        <v>25.354741653953983</v>
      </c>
      <c r="E87" s="18">
        <f>D87/12</f>
        <v>2.1128951378294984</v>
      </c>
    </row>
    <row r="1048576" spans="3:3" x14ac:dyDescent="0.3">
      <c r="C1048576" s="2">
        <f>SUM(C2:C1048575)</f>
        <v>19712.139999999981</v>
      </c>
    </row>
  </sheetData>
  <conditionalFormatting sqref="E1:E32 E34:E54 E56:E1048576">
    <cfRule type="beginsWith" dxfId="1" priority="1" operator="beginsWith" text="Второй необходимости">
      <formula>LEFT(E1,LEN("Второй необходимости"))="Второй необходимости"</formula>
    </cfRule>
    <cfRule type="beginsWith" dxfId="0" priority="2" operator="beginsWith" text="Роскошь">
      <formula>LEFT(E1,LEN("Роскошь"))="Роскошь"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Антон Кадочников</dc:creator>
  <cp:lastModifiedBy>Антон Кадочников</cp:lastModifiedBy>
  <dcterms:created xsi:type="dcterms:W3CDTF">2015-06-05T18:17:20Z</dcterms:created>
  <dcterms:modified xsi:type="dcterms:W3CDTF">2024-03-21T15:59:27Z</dcterms:modified>
</cp:coreProperties>
</file>