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mc:AlternateContent xmlns:mc="http://schemas.openxmlformats.org/markup-compatibility/2006">
    <mc:Choice Requires="x15">
      <x15ac:absPath xmlns:x15ac="http://schemas.microsoft.com/office/spreadsheetml/2010/11/ac" url="https://d.docs.live.net/ce560fedeb0b747d/Escritorio/SEMESTRE 2024-2/ANÁLITICA DE NEGOCIOS/TRABAJO FINAL/XLXS HECHOS/"/>
    </mc:Choice>
  </mc:AlternateContent>
  <xr:revisionPtr revIDLastSave="38" documentId="14_{06FFBB2E-0AE2-4B7A-97D2-DCB0C3E66A80}" xr6:coauthVersionLast="47" xr6:coauthVersionMax="47" xr10:uidLastSave="{5EB71A65-04C4-43FB-8D3E-F1CBCA0A69D4}"/>
  <bookViews>
    <workbookView xWindow="-23148" yWindow="-108" windowWidth="23256" windowHeight="12456" firstSheet="6" activeTab="6" xr2:uid="{4C3102AA-999D-4B96-9340-EAF342A07171}"/>
  </bookViews>
  <sheets>
    <sheet name="PowerBi_Iphone13" sheetId="2" r:id="rId1"/>
    <sheet name="PowerBi_Iphone14" sheetId="3" r:id="rId2"/>
    <sheet name="PowerBi_Iphone15" sheetId="4" r:id="rId3"/>
    <sheet name="PowerBi_Iphone16" sheetId="5" r:id="rId4"/>
    <sheet name="PowerBi_Consol" sheetId="1" r:id="rId5"/>
    <sheet name="PowerBi_4" sheetId="6" r:id="rId6"/>
    <sheet name="Recuento"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 i="7" l="1"/>
  <c r="K8" i="7"/>
  <c r="H5" i="6"/>
  <c r="H4" i="6"/>
  <c r="H6" i="6"/>
  <c r="H3" i="6"/>
  <c r="G16" i="7"/>
  <c r="G17" i="7" s="1"/>
  <c r="H16" i="7"/>
  <c r="H17" i="7" s="1"/>
  <c r="I16" i="7"/>
  <c r="I17" i="7" s="1"/>
  <c r="F16" i="7"/>
  <c r="F17" i="7" s="1"/>
  <c r="K6" i="7"/>
  <c r="L6" i="7"/>
  <c r="J7" i="7"/>
  <c r="J8" i="7"/>
  <c r="L8" i="7"/>
  <c r="J9" i="7"/>
  <c r="K9" i="7"/>
  <c r="J10" i="7"/>
  <c r="L10" i="7"/>
  <c r="J11" i="7"/>
  <c r="K11" i="7"/>
  <c r="L11" i="7"/>
  <c r="J12" i="7"/>
  <c r="K12" i="7"/>
  <c r="L12" i="7"/>
  <c r="G17" i="5"/>
  <c r="F17" i="5"/>
  <c r="D17" i="5"/>
  <c r="F16" i="5"/>
  <c r="G16" i="5" s="1"/>
  <c r="D16" i="5"/>
  <c r="F15" i="5"/>
  <c r="G15" i="5" s="1"/>
  <c r="D15" i="5"/>
  <c r="F14" i="5"/>
  <c r="G14" i="5" s="1"/>
  <c r="D14" i="5"/>
  <c r="F13" i="5"/>
  <c r="G13" i="5" s="1"/>
  <c r="D13" i="5"/>
  <c r="F12" i="5"/>
  <c r="G12" i="5" s="1"/>
  <c r="D12" i="5"/>
  <c r="F11" i="5"/>
  <c r="G11" i="5" s="1"/>
  <c r="D11" i="5"/>
  <c r="G10" i="5"/>
  <c r="F10" i="5"/>
  <c r="D10" i="5"/>
  <c r="G9" i="5"/>
  <c r="F9" i="5"/>
  <c r="D9" i="5"/>
  <c r="F8" i="5"/>
  <c r="G8" i="5" s="1"/>
  <c r="D8" i="5"/>
  <c r="F7" i="5"/>
  <c r="G7" i="5" s="1"/>
  <c r="D7" i="5"/>
  <c r="G6" i="5"/>
  <c r="F6" i="5"/>
  <c r="D6" i="5"/>
  <c r="F5" i="5"/>
  <c r="G5" i="5" s="1"/>
  <c r="D5" i="5"/>
  <c r="F4" i="5"/>
  <c r="G4" i="5" s="1"/>
  <c r="D4" i="5"/>
  <c r="F3" i="5"/>
  <c r="G3" i="5" s="1"/>
  <c r="D3" i="5"/>
  <c r="G2" i="5"/>
  <c r="F2" i="5"/>
  <c r="D2" i="5"/>
  <c r="F16" i="4"/>
  <c r="G16" i="4" s="1"/>
  <c r="D16" i="4"/>
  <c r="F15" i="4"/>
  <c r="G15" i="4" s="1"/>
  <c r="D15" i="4"/>
  <c r="F14" i="4"/>
  <c r="G14" i="4" s="1"/>
  <c r="D14" i="4"/>
  <c r="G13" i="4"/>
  <c r="F13" i="4"/>
  <c r="D13" i="4"/>
  <c r="F12" i="4"/>
  <c r="G12" i="4" s="1"/>
  <c r="D12" i="4"/>
  <c r="G11" i="4"/>
  <c r="F11" i="4"/>
  <c r="D11" i="4"/>
  <c r="F10" i="4"/>
  <c r="G10" i="4" s="1"/>
  <c r="D10" i="4"/>
  <c r="G9" i="4"/>
  <c r="F9" i="4"/>
  <c r="D9" i="4"/>
  <c r="F8" i="4"/>
  <c r="G8" i="4" s="1"/>
  <c r="D8" i="4"/>
  <c r="F7" i="4"/>
  <c r="G7" i="4" s="1"/>
  <c r="D7" i="4"/>
  <c r="F6" i="4"/>
  <c r="G6" i="4" s="1"/>
  <c r="D6" i="4"/>
  <c r="G5" i="4"/>
  <c r="F5" i="4"/>
  <c r="D5" i="4"/>
  <c r="F4" i="4"/>
  <c r="G4" i="4" s="1"/>
  <c r="D4" i="4"/>
  <c r="G3" i="4"/>
  <c r="F3" i="4"/>
  <c r="D3" i="4"/>
  <c r="F2" i="4"/>
  <c r="G2" i="4" s="1"/>
  <c r="D2" i="4"/>
  <c r="F21" i="3"/>
  <c r="G21" i="3" s="1"/>
  <c r="D21" i="3"/>
  <c r="F20" i="3"/>
  <c r="G20" i="3" s="1"/>
  <c r="D20" i="3"/>
  <c r="F19" i="3"/>
  <c r="G19" i="3" s="1"/>
  <c r="D19" i="3"/>
  <c r="F18" i="3"/>
  <c r="G18" i="3" s="1"/>
  <c r="D18" i="3"/>
  <c r="F17" i="3"/>
  <c r="G17" i="3" s="1"/>
  <c r="D17" i="3"/>
  <c r="F16" i="3"/>
  <c r="G16" i="3" s="1"/>
  <c r="D16" i="3"/>
  <c r="G15" i="3"/>
  <c r="F15" i="3"/>
  <c r="D15" i="3"/>
  <c r="G14" i="3"/>
  <c r="F14" i="3"/>
  <c r="D14" i="3"/>
  <c r="F13" i="3"/>
  <c r="G13" i="3" s="1"/>
  <c r="D13" i="3"/>
  <c r="F12" i="3"/>
  <c r="G12" i="3" s="1"/>
  <c r="D12" i="3"/>
  <c r="F11" i="3"/>
  <c r="G11" i="3" s="1"/>
  <c r="D11" i="3"/>
  <c r="F10" i="3"/>
  <c r="G10" i="3" s="1"/>
  <c r="D10" i="3"/>
  <c r="F9" i="3"/>
  <c r="G9" i="3" s="1"/>
  <c r="D9" i="3"/>
  <c r="F8" i="3"/>
  <c r="G8" i="3" s="1"/>
  <c r="D8" i="3"/>
  <c r="G7" i="3"/>
  <c r="F7" i="3"/>
  <c r="D7" i="3"/>
  <c r="G6" i="3"/>
  <c r="F6" i="3"/>
  <c r="D6" i="3"/>
  <c r="F5" i="3"/>
  <c r="G5" i="3" s="1"/>
  <c r="D5" i="3"/>
  <c r="F4" i="3"/>
  <c r="G4" i="3" s="1"/>
  <c r="D4" i="3"/>
  <c r="F3" i="3"/>
  <c r="G3" i="3" s="1"/>
  <c r="D3" i="3"/>
  <c r="F2" i="3"/>
  <c r="G2" i="3" s="1"/>
  <c r="D2" i="3"/>
  <c r="F18" i="2"/>
  <c r="G18" i="2" s="1"/>
  <c r="D18" i="2"/>
  <c r="F17" i="2"/>
  <c r="G17" i="2" s="1"/>
  <c r="D17" i="2"/>
  <c r="F16" i="2"/>
  <c r="G16" i="2" s="1"/>
  <c r="D16" i="2"/>
  <c r="F15" i="2"/>
  <c r="G15" i="2" s="1"/>
  <c r="D15" i="2"/>
  <c r="F14" i="2"/>
  <c r="G14" i="2" s="1"/>
  <c r="D14" i="2"/>
  <c r="G13" i="2"/>
  <c r="F13" i="2"/>
  <c r="D13" i="2"/>
  <c r="F12" i="2"/>
  <c r="G12" i="2" s="1"/>
  <c r="D12" i="2"/>
  <c r="G11" i="2"/>
  <c r="F11" i="2"/>
  <c r="D11" i="2"/>
  <c r="F10" i="2"/>
  <c r="G10" i="2" s="1"/>
  <c r="D10" i="2"/>
  <c r="G9" i="2"/>
  <c r="F9" i="2"/>
  <c r="D9" i="2"/>
  <c r="F8" i="2"/>
  <c r="G8" i="2" s="1"/>
  <c r="D8" i="2"/>
  <c r="F7" i="2"/>
  <c r="G7" i="2" s="1"/>
  <c r="D7" i="2"/>
  <c r="F6" i="2"/>
  <c r="G6" i="2" s="1"/>
  <c r="D6" i="2"/>
  <c r="G5" i="2"/>
  <c r="F5" i="2"/>
  <c r="D5" i="2"/>
  <c r="F4" i="2"/>
  <c r="G4" i="2" s="1"/>
  <c r="D4" i="2"/>
  <c r="G3" i="2"/>
  <c r="F3" i="2"/>
  <c r="D3" i="2"/>
  <c r="F2" i="2"/>
  <c r="G2" i="2" s="1"/>
  <c r="D2" i="2"/>
</calcChain>
</file>

<file path=xl/sharedStrings.xml><?xml version="1.0" encoding="utf-8"?>
<sst xmlns="http://schemas.openxmlformats.org/spreadsheetml/2006/main" count="667" uniqueCount="157">
  <si>
    <t>#</t>
  </si>
  <si>
    <t>ORACIÓN</t>
  </si>
  <si>
    <t>1</t>
  </si>
  <si>
    <t>POLARIDAD</t>
  </si>
  <si>
    <t>2</t>
  </si>
  <si>
    <t>CATEGORÍA</t>
  </si>
  <si>
    <t>SENTIMIENTO</t>
  </si>
  <si>
    <t>The iPhone 13 is no longer Apple's Newest Smartphone, Though it May Well Be a More Tempting Buy Than ITS Successor.</t>
  </si>
  <si>
    <t>0.2023</t>
  </si>
  <si>
    <t>6</t>
  </si>
  <si>
    <t>The iPhone 14 (and 15) series is out, and the main device in the series is pretty similar to the 13 with the Same cameras, display, chipset and design.</t>
  </si>
  <si>
    <t>0.4939</t>
  </si>
  <si>
    <t>7</t>
  </si>
  <si>
    <t>Amenaza</t>
  </si>
  <si>
    <t>You can check out ur iPhone 14 review to find out full notes on the device.</t>
  </si>
  <si>
    <t>0.0</t>
  </si>
  <si>
    <t>5</t>
  </si>
  <si>
    <t>Pesimismo</t>
  </si>
  <si>
    <t>That's a Shame, Because in Our Initial iPhone 13 Review, We Noted That It Didn't Bring A Huger Number of features over the iPhone 12, Though it Did has a few tweaks here and there.</t>
  </si>
  <si>
    <t>-0.5142</t>
  </si>
  <si>
    <t>Inestabilidad</t>
  </si>
  <si>
    <t>On Paper, you The Design is Largely The Same, The Specs Don't Look Huggely Different, and there are Mlay Headline-Group New Features.</t>
  </si>
  <si>
    <t>Escepticismo</t>
  </si>
  <si>
    <t>If you do want a bigger upgrade them MIGHT NOT HAV LONG TO WAIT, AS WE'RE EXPECTING TO SEE THE IPHONE 14 ON SEX In Mind Before Buying This.</t>
  </si>
  <si>
    <t>0.0772</t>
  </si>
  <si>
    <t>Indiferente</t>
  </si>
  <si>
    <t>THE SAID, EVYTHING ON THE IPHONE 13 IS A TOUCH BETTER THAN BEFORE - AND SUB ELEMENTS ARE SIGNANTLY BETTER.</t>
  </si>
  <si>
    <t>0.8056</t>
  </si>
  <si>
    <t>9</t>
  </si>
  <si>
    <t>Neutral</t>
  </si>
  <si>
    <t>The Highlight of the iPhone 13 is ITS Battery Life.</t>
  </si>
  <si>
    <t>0.34</t>
  </si>
  <si>
    <t>Favorable</t>
  </si>
  <si>
    <t>Previous, Haven's iPhones Been Synonymous With Strong Battery Life, But During Event Day of Our Testing We've Been Hard-Pressed To Run The iPhone 13 Out of Juice.</t>
  </si>
  <si>
    <t>0.2846</t>
  </si>
  <si>
    <t>Optimismo</t>
  </si>
  <si>
    <t>Apple you have finished cracled it when comes to Battery Life, and It's Now Far Better Than It has been on prior iPhone iterations.</t>
  </si>
  <si>
    <t>0.4404</t>
  </si>
  <si>
    <t>Convicción</t>
  </si>
  <si>
    <t>The iPhone 13's A15 Bionic Chipset, Meanwhile, Is Incredibly Powerful, and Paired with 4gb of Ram It's Capable of Running Multiple Apps and Tasks Quickly and Efficiently.</t>
  </si>
  <si>
    <t>0.8122</t>
  </si>
  <si>
    <t>Consolidación</t>
  </si>
  <si>
    <t>AN UPDATED DUO CAMERA FOR THE IPHONE 13 IMPROVES CLARITY IN IMAGES, WHILE THE INTRODUCTION OF THE COMPANY'S SENSOR SENSOR OPTICAL IMAGE STABILIZATION (OIS) TECHNOLOGY, PREVIOUSLY ONY AVOILABLE ON APPLE The Ens Subject in A Blur.</t>
  </si>
  <si>
    <t>0.7885</t>
  </si>
  <si>
    <t>Confianza</t>
  </si>
  <si>
    <t>Even The Screen on The iPhone 13 is a touch Better Than What We've Seen On Prior 'Standard' iPhones, and That's a big deal if you're upgrading from an iPhone XS or Older.</t>
  </si>
  <si>
    <t>The Oled Technology inable Bright Picture Than Ever, and The Picture Quality Is Simply Fantastic.</t>
  </si>
  <si>
    <t>0.7579</t>
  </si>
  <si>
    <t>One Disappointment, However, Is That Apple Hasn't Included to 120Hz Refresh Rate On The iPhone 13, So You're Not getting as Smooth an Experience as on The iPhone 13 Pro or iPhone 13 Pro Max.</t>
  </si>
  <si>
    <t>-0.5106</t>
  </si>
  <si>
    <t>iPhone 13 Prices Start at $ 799 / £ 779 / Au $ 1,349 - Although That Gets You 128Gb of Storage, rather than the 64gb of the base -model iPhone 12.</t>
  </si>
  <si>
    <t>While at First Glance The iPhone 13 May Not Seem Like A Great Leap Forward for Apple, The Improved Battery Life, Performance, Screen and Camera All Add Up To Be a Worthwhile Upgrade for Anyone Who's Coming from An Older iPhone, Or Looking To Make The Switch from Android.</t>
  </si>
  <si>
    <t>0.0248</t>
  </si>
  <si>
    <t>The iPhone 14 Is Both an Improvement on Last Year's iPhone 13 and One of the Most Minimal Year-Over-Iar Upgrades in Apple's History.</t>
  </si>
  <si>
    <t>0.4588</t>
  </si>
  <si>
    <t>On the outside, The 14 Inherits the iPhone 13's TRIED and True Flat-Issidum Design.</t>
  </si>
  <si>
    <t>0.4215</t>
  </si>
  <si>
    <t>On The Inside, Apple Essentially Repacked The iPhone 13 Pro, Sans The Telephoto Camera and High-Refresh-Rate Screen.</t>
  </si>
  <si>
    <t>The results is lovely and the iPhone 14 is a good upgrade for Most People.</t>
  </si>
  <si>
    <t>0.7717</t>
  </si>
  <si>
    <t>The iPhone 14 Starts at $ 799 (Including at $ 30 Connectivity Discount if you active it with at &amp; t, sprint, t-mobile or verizon), The Same Price as the iPhone 12 and 13 When they first went on salt.</t>
  </si>
  <si>
    <t>0.4019</t>
  </si>
  <si>
    <t>If you're hoping for more significant improvories, There's the more expense iPhone 14 pro and 14 pro max, that of which are brimming with updates.</t>
  </si>
  <si>
    <t>0.5984</t>
  </si>
  <si>
    <t>8</t>
  </si>
  <si>
    <t>As America Grapple With Inflation, Som Comservies Have Kept Costs The Same By Offering A Little Less.</t>
  </si>
  <si>
    <t>The iPhone 14 Sems Like a Way for Apple to Release a New Phone While Maininting Last Year's Price.</t>
  </si>
  <si>
    <t>0.3612</t>
  </si>
  <si>
    <t>Is This a Case of "Shrinkflation"?</t>
  </si>
  <si>
    <t>Maybe, but not necessary.</t>
  </si>
  <si>
    <t>The iPhone 14 reminds me of the iPhone 5C, which came out in 2013 Alongsis The iPhone 5s.</t>
  </si>
  <si>
    <t>The 5C was basicly an iPhone 5 Inside New Plastic Body That Was Meant To Appeal to a More Budget-Minded Audience.</t>
  </si>
  <si>
    <t>While there are similarities, The 14 Sems to Be aimed at Balancing Price and Adding New Features.</t>
  </si>
  <si>
    <t>Apple Added A Number of Safety Tools to the 14 including crash detection and satellite Connectivity for Sending Emergency Messages When You're Out of Range of a Cell Tower.</t>
  </si>
  <si>
    <t>-0.296</t>
  </si>
  <si>
    <t>4</t>
  </si>
  <si>
    <t>The iPhone 14 Also Got An internal redesign that Helps Dissipate Heat Better and Allows ITS Glass Back To Be Repaired More Easily and For Less Money.</t>
  </si>
  <si>
    <t>0.8016</t>
  </si>
  <si>
    <t>ButSe are features Most People Will Hopefully Never Use and They're Largely Invisible.</t>
  </si>
  <si>
    <t>0.4522</t>
  </si>
  <si>
    <t>Even the iPhone's Move Away from Physical Sim cards to esim on us mods is submisso Most People Will Only Deal with Once When TransferRing Their Their Number.</t>
  </si>
  <si>
    <t>The Most Obvious Upgrade is the New Larger Version of the iPhone 14, Calleed The iPhone 14 Plus.</t>
  </si>
  <si>
    <t>With the Same SIZED 6.7-Inch Screen As The 14 Pro Max, The iPhone 14 Plus Should Appeal to People Who Want A Large Phone But Don't Want TO Spend $ 1,099.</t>
  </si>
  <si>
    <t>0.1531</t>
  </si>
  <si>
    <t>However, The 14 Plus Won't Be Out Until Oct. 7.</t>
  </si>
  <si>
    <t>WELCOME TO THE MORE MODERN 'STANDARD' iphone 15, or at least a standard iPhone that now More in Step with its Higher-End Sibles.</t>
  </si>
  <si>
    <t>0.5766</t>
  </si>
  <si>
    <t>The iPhone 15 has injured the Best Chipset (The A16 Bionic) and Last Year's Best 48mp Image Sensors, But Apple Has Also Finally Dropped The Beleaguered Notch In favor of The Same Dynamic Island As All The Other iPhone 15 Models, and Last Year's iPhone 14 Pro and pro max.</t>
  </si>
  <si>
    <t>0.8834</t>
  </si>
  <si>
    <t>That New, More Modern Screen Also Matches That of the best iPhone, The New iPhone 15 Pro Max (and Pro) with Sunshine-Beating 2,000-Nit Brightness.</t>
  </si>
  <si>
    <t>0.7783</t>
  </si>
  <si>
    <t>Even The Design Essentially Matches The Best of the iPhone 15 Lineup, with Newly Contoured Edges for A More Ergonomic Feel, and the Now-Obligatory (Thanks to European Regulators) USB-C Port (Though Not One That Supports USB 3.0 10Gbps Speeds).</t>
  </si>
  <si>
    <t>0.4749</t>
  </si>
  <si>
    <t>The iPhone 15 Even has submissive that it can consider all ITS OWN: color-infused back Glass that's now Brushed Rather Than Shiny.</t>
  </si>
  <si>
    <t>-0.3182</t>
  </si>
  <si>
    <t>3</t>
  </si>
  <si>
    <t>It looks great and feels Even Better, Making This iPhone 15 Just a Little Less Slippery Than ITS Predessor.</t>
  </si>
  <si>
    <t>0.7906</t>
  </si>
  <si>
    <t>The Main Camera Gets A Nice Bump Over Last Year's, and the iPhone 15 Only Suffers in Direct Comparison to The iPhone 15 Pro and Pro Max (You Can Find Out More About This Year's Top of The Line iPhone In My Full iPhone 15 Pro Max Review ), Which Also have at 48mp sensor, but one that's larger and thus produces Even Better images.</t>
  </si>
  <si>
    <t>0.6249</t>
  </si>
  <si>
    <t>Still, The iPhone 15's New 48mp Main Camera, With The Sensor Inherited from The iPhone 14 Pro Handsets, Is Nothing to Sniff At, and It Now Shoots at A Default 24MP, With The Processing Stitching Together The Best of A Pixel-Binned 12MP Image and All The Data from the 48mp image.</t>
  </si>
  <si>
    <t>0.6369</t>
  </si>
  <si>
    <t>There is zoom, of a sort, on the iPhone 15.</t>
  </si>
  <si>
    <t>You get 2x zoom, but This is accounted by Cropping into the Center 12mp of the 48mp sensor.</t>
  </si>
  <si>
    <t>That's Optical, But It Doesn't Quite Compare to the Dedicated 3X Optical Zoom On The iPhone 15 Pro or The Pro Max's 5x Optical, Let Alone The Samsung Galaxy S23 Ultra's 10x Optical Zoom.</t>
  </si>
  <si>
    <t>The iPhone 15 Remains One of Apple's Most Pocketable Phones (Specially With Apple Having Discontinue The iPhone Mini) and It Now demands Fewer Compromisses.</t>
  </si>
  <si>
    <t>You get the Bright, Notch-Free Screen, A Vary Ables Last-Generation Mobile CPU, and a Lot of Megapixels to Play with for All Your Smartphone Photography Needs.</t>
  </si>
  <si>
    <t>0.6486</t>
  </si>
  <si>
    <t>If you'd prefer What is Essentially The Same Phone But with a Larger Body and Screen, Check Out Our iPhone 15 Plus Review; and if you want to go pro But can't quite Stretch to the Max, Read Our iPhone 15 Pro Review.</t>
  </si>
  <si>
    <t>0.1154</t>
  </si>
  <si>
    <t>But if you want to Join the iPhone Family, and not pay a Lot of Money for the privilege, The iPhone 15 is the best palm-sized choice.</t>
  </si>
  <si>
    <t>0.9293</t>
  </si>
  <si>
    <t>10</t>
  </si>
  <si>
    <t>The iPhone 16 Plus, More than Ever Before, Forces Me To Ask Whether I need to 120Hz Screen Or a Telephoto Lens.</t>
  </si>
  <si>
    <t>Well - of Course, It's Not A Need - Whether I Can Stand to Live Without Eithher of Those Features.</t>
  </si>
  <si>
    <t>0.2732</t>
  </si>
  <si>
    <t>After week of testing and using the iPhone 16 plus - in the excellent ultramarine color - it's Clear that the big -screen iPhone for the Masses brings in a hefty upgrade, and People Will Be Happy with it.</t>
  </si>
  <si>
    <t>0.875</t>
  </si>
  <si>
    <t>The Addition of Apple's Action Button Is Nice and Lets You Customize The Experience A Bit More, But The Camera Control and The A18 Chip Are The Real Highlights.</t>
  </si>
  <si>
    <t>0.2263</t>
  </si>
  <si>
    <t>The 48-Megapixel Main and 12MP Ultrawide Cames are versatile shooters that don't offer a dramatic improvment over lease generation's iPhones, but, with upgradu When compared to the iPhone 15 plus.</t>
  </si>
  <si>
    <t>IT's All About Changing How You Shoot and Customizing The Effects, Zoom, and Dept in Real-Time.</t>
  </si>
  <si>
    <t>-0.34</t>
  </si>
  <si>
    <t>This New Camera Interface, To a AGree, Makes The Action Button's Arrival Less of An Event.</t>
  </si>
  <si>
    <t>But you can still customize it to your LIKING, and IT FITS with the Broader Themes of iOS 18.</t>
  </si>
  <si>
    <t>0.6858</t>
  </si>
  <si>
    <t>WHILE IT'S NO Longer The Battery Champ - That Goes To The iPhone 16 Pro Max - The iPhone 16 Plus is Still A Road Warrior.</t>
  </si>
  <si>
    <t>0.0431</t>
  </si>
  <si>
    <t>It can confidently make it This the day from Early Morning to Late Evening, and The Faster Charging Speeds Are Nice To Have.</t>
  </si>
  <si>
    <t>0.7096</t>
  </si>
  <si>
    <t>Overall, The iPhone 16 plus is the best iteration of a big-screen iPhone for the Massses.</t>
  </si>
  <si>
    <t>IT Mixes sum First -of-its-Kind Features Like the Camera Control and Excellent Performance From The A18, With Sub of the Best Features Finally Trickling Down From The Pros to The Affordable Models.</t>
  </si>
  <si>
    <t>0.8807</t>
  </si>
  <si>
    <t>AT This Price, I Wish The Plus Had More than 128gb of Storage, But that's the Apple Tax, and I'M TOO Distraced by The Excellents Colors To Worry About The Storage.</t>
  </si>
  <si>
    <t>-0.4588</t>
  </si>
  <si>
    <t>You Don't needy need to rush out and upgrade if you have to iphone 15 plus, unless you an an avid photographer.</t>
  </si>
  <si>
    <t>0.5</t>
  </si>
  <si>
    <t>Still, if you have an iPhone 14 Plus or Older iPhone, You'd See Improved Performance, Better Image Capabilities, to Longer Runtime, and Future-Proof Support for Apple Intelligence.</t>
  </si>
  <si>
    <t>0.8957</t>
  </si>
  <si>
    <t>And remember, ai is set to roll out October 2024, at the time of writing.</t>
  </si>
  <si>
    <t>REFERENCIA</t>
  </si>
  <si>
    <t>IPHONE 13</t>
  </si>
  <si>
    <t>IPHONE 14</t>
  </si>
  <si>
    <t>IPHONE 15</t>
  </si>
  <si>
    <t>IPHONE 16</t>
  </si>
  <si>
    <t>REF/SENTIMIENTO</t>
  </si>
  <si>
    <t>CATEGORIA</t>
  </si>
  <si>
    <t>VAR 1</t>
  </si>
  <si>
    <t>VAR 2</t>
  </si>
  <si>
    <t>VAR 3</t>
  </si>
  <si>
    <t>Columna1</t>
  </si>
  <si>
    <t>Columna2</t>
  </si>
  <si>
    <t>Columna3</t>
  </si>
  <si>
    <t>Columna4</t>
  </si>
  <si>
    <t>Columna5</t>
  </si>
  <si>
    <t>TOTAL</t>
  </si>
  <si>
    <t>% CONFI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</si>
</sst>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sz val="11"/>
      <color theme="1"/>
      <name val="Aptos Narrow"/>
      <family val="2"/>
      <scheme val="minor"/>
    </font>
    <font>
      <b/>
      <sz val="11"/>
      <color theme="1"/>
      <name val="Aptos Narrow"/>
      <family val="2"/>
      <scheme val="minor"/>
    </font>
    <font>
      <b/>
      <sz val="11"/>
      <name val="Calibri"/>
      <family val="2"/>
    </font>
    <font>
      <sz val="8"/>
      <name val="Aptos Narrow"/>
      <family val="2"/>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bottom style="double">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ck">
        <color auto="1"/>
      </right>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3" fillId="0" borderId="1" xfId="0" applyFont="1" applyBorder="1" applyAlignment="1">
      <alignment horizontal="center" vertical="top"/>
    </xf>
    <xf numFmtId="0" fontId="2" fillId="0" borderId="1" xfId="0" applyFont="1" applyBorder="1"/>
    <xf numFmtId="0" fontId="0" fillId="0" borderId="2" xfId="0" applyBorder="1"/>
    <xf numFmtId="0" fontId="0" fillId="0" borderId="1" xfId="0" applyBorder="1"/>
    <xf numFmtId="0" fontId="2" fillId="0" borderId="3" xfId="0" applyFont="1" applyBorder="1"/>
    <xf numFmtId="0" fontId="2" fillId="0" borderId="5" xfId="0" applyFont="1" applyBorder="1"/>
    <xf numFmtId="0" fontId="0" fillId="0" borderId="7" xfId="0" applyBorder="1"/>
    <xf numFmtId="0" fontId="0" fillId="0" borderId="3" xfId="0" applyBorder="1" applyAlignment="1">
      <alignment horizontal="center" vertical="center"/>
    </xf>
    <xf numFmtId="0" fontId="0" fillId="0" borderId="1" xfId="0" applyBorder="1" applyAlignment="1">
      <alignment horizontal="center" vertical="center"/>
    </xf>
    <xf numFmtId="9" fontId="0" fillId="0" borderId="1" xfId="1" applyFont="1" applyBorder="1" applyAlignment="1">
      <alignment horizontal="center" vertical="center"/>
    </xf>
    <xf numFmtId="9" fontId="0" fillId="0" borderId="4" xfId="1" applyFont="1" applyBorder="1" applyAlignment="1">
      <alignment horizontal="center" vertical="center"/>
    </xf>
    <xf numFmtId="9" fontId="0" fillId="2" borderId="1" xfId="1" applyFont="1" applyFill="1" applyBorder="1" applyAlignment="1">
      <alignment horizontal="center" vertical="center"/>
    </xf>
    <xf numFmtId="9" fontId="0" fillId="2" borderId="4" xfId="1" applyFont="1" applyFill="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9" fontId="0" fillId="0" borderId="9" xfId="1" applyFont="1" applyBorder="1" applyAlignment="1">
      <alignment horizontal="center" vertical="center"/>
    </xf>
    <xf numFmtId="9" fontId="0" fillId="0" borderId="10" xfId="1" applyFont="1" applyBorder="1" applyAlignment="1">
      <alignment horizontal="center" vertical="center"/>
    </xf>
    <xf numFmtId="0" fontId="0" fillId="0" borderId="4" xfId="0" applyBorder="1"/>
    <xf numFmtId="0" fontId="0" fillId="0" borderId="6" xfId="0" applyBorder="1"/>
    <xf numFmtId="0" fontId="2" fillId="0" borderId="8" xfId="0" applyFont="1" applyBorder="1"/>
    <xf numFmtId="10" fontId="0" fillId="0" borderId="9" xfId="1" applyNumberFormat="1" applyFont="1" applyBorder="1"/>
    <xf numFmtId="10" fontId="0" fillId="0" borderId="10" xfId="1" applyNumberFormat="1" applyFont="1" applyBorder="1"/>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9" fontId="0" fillId="0" borderId="3" xfId="1" applyFont="1" applyBorder="1" applyAlignment="1">
      <alignment horizontal="center" vertical="center"/>
    </xf>
    <xf numFmtId="9" fontId="0" fillId="0" borderId="8" xfId="1" applyFont="1" applyBorder="1" applyAlignment="1">
      <alignment horizontal="center" vertical="center"/>
    </xf>
    <xf numFmtId="0" fontId="2" fillId="0" borderId="11" xfId="0" applyFont="1" applyBorder="1" applyAlignment="1">
      <alignment horizontal="center"/>
    </xf>
    <xf numFmtId="0" fontId="0" fillId="0" borderId="12" xfId="0" applyBorder="1" applyAlignment="1">
      <alignment horizontal="center" vertical="center"/>
    </xf>
    <xf numFmtId="0" fontId="0" fillId="0" borderId="13" xfId="0" applyBorder="1" applyAlignment="1">
      <alignment horizontal="center" vertical="center"/>
    </xf>
  </cellXfs>
  <cellStyles count="2">
    <cellStyle name="Normal" xfId="0" builtinId="0"/>
    <cellStyle name="Porcentaje" xfId="1" builtinId="5"/>
  </cellStyles>
  <dxfs count="36">
    <dxf>
      <font>
        <b/>
        <i val="0"/>
        <strike val="0"/>
        <condense val="0"/>
        <extend val="0"/>
        <outline val="0"/>
        <shadow val="0"/>
        <u val="none"/>
        <vertAlign val="baseline"/>
        <sz val="11"/>
        <color theme="1"/>
        <name val="Aptos Narrow"/>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border diagonalUp="0" diagonalDown="0" outline="0">
        <left style="thin">
          <color auto="1"/>
        </left>
        <right style="thin">
          <color auto="1"/>
        </right>
        <top/>
        <bottom/>
      </border>
    </dxf>
    <dxf>
      <font>
        <b val="0"/>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border diagonalUp="0" diagonalDown="0" outline="0">
        <left style="thin">
          <color auto="1"/>
        </left>
        <right/>
        <top style="thin">
          <color auto="1"/>
        </top>
        <bottom/>
      </border>
    </dxf>
    <dxf>
      <font>
        <b val="0"/>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border diagonalUp="0" diagonalDown="0" outline="0">
        <left style="thin">
          <color auto="1"/>
        </left>
        <right style="thin">
          <color auto="1"/>
        </right>
        <top style="thin">
          <color auto="1"/>
        </top>
        <bottom/>
      </border>
    </dxf>
    <dxf>
      <alignment horizontal="center" vertical="center" textRotation="0" wrapText="0" indent="0" justifyLastLine="0" shrinkToFit="0" readingOrder="0"/>
      <border diagonalUp="0" diagonalDown="0">
        <left style="thin">
          <color auto="1"/>
        </left>
        <right style="thick">
          <color auto="1"/>
        </right>
        <top style="thin">
          <color auto="1"/>
        </top>
        <bottom style="thin">
          <color auto="1"/>
        </bottom>
        <vertical/>
        <horizontal style="thin">
          <color auto="1"/>
        </horizontal>
      </border>
    </dxf>
    <dxf>
      <alignment horizontal="center" vertical="center" textRotation="0" wrapText="0" indent="0" justifyLastLine="0" shrinkToFit="0" readingOrder="0"/>
      <border diagonalUp="0" diagonalDown="0" outline="0">
        <left style="thin">
          <color auto="1"/>
        </left>
        <right style="thick">
          <color auto="1"/>
        </right>
        <top style="thin">
          <color auto="1"/>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alignment horizontal="center" vertical="center" textRotation="0" wrapText="0" indent="0" justifyLastLine="0" shrinkToFit="0" readingOrder="0"/>
      <border diagonalUp="0" diagonalDown="0" outline="0">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right style="thin">
          <color auto="1"/>
        </right>
        <top style="thin">
          <color auto="1"/>
        </top>
        <bottom/>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B7FF79-F82C-42E8-8180-B090F029ECAB}" name="IPhone13" displayName="IPhone13" ref="A1:G18" totalsRowShown="0" headerRowDxfId="35">
  <autoFilter ref="A1:G18" xr:uid="{E6B7FF79-F82C-42E8-8180-B090F029ECAB}"/>
  <tableColumns count="7">
    <tableColumn id="1" xr3:uid="{F6B89DFF-DF5F-43BF-BD53-FB3A7DFE7917}" name="#" dataDxfId="34"/>
    <tableColumn id="2" xr3:uid="{6E280380-06CF-4C48-9C88-6ED32A64926A}" name="ORACIÓN"/>
    <tableColumn id="3" xr3:uid="{3880B8DE-A21B-49B9-80AA-AD10901114A5}" name="1"/>
    <tableColumn id="4" xr3:uid="{CFB6FF3B-1199-4445-B5C1-E777E029D110}" name="POLARIDAD">
      <calculatedColumnFormula>+C2+0</calculatedColumnFormula>
    </tableColumn>
    <tableColumn id="5" xr3:uid="{AF77CC93-65E5-4D2E-AEDF-5E1B21803869}" name="2"/>
    <tableColumn id="6" xr3:uid="{0883CCDE-702A-4656-AF98-6B88248196C9}" name="CATEGORÍA">
      <calculatedColumnFormula>+E2+0</calculatedColumnFormula>
    </tableColumn>
    <tableColumn id="7" xr3:uid="{FE420627-1021-4D84-BBB4-E9E98420E1F8}" name="SENTIMIENTO">
      <calculatedColumnFormula>+VLOOKUP(F2,$I$3:$J$13,2)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101D98-22DA-4251-B4D3-DFA27906A7BA}" name="IPhone14" displayName="IPhone14" ref="A1:G21" totalsRowShown="0" headerRowDxfId="33">
  <autoFilter ref="A1:G21" xr:uid="{DF101D98-22DA-4251-B4D3-DFA27906A7BA}"/>
  <tableColumns count="7">
    <tableColumn id="1" xr3:uid="{EAF44EB0-873F-409F-963C-8EB3D477F0C0}" name="#" dataDxfId="32"/>
    <tableColumn id="2" xr3:uid="{B2A405FF-B19C-4A13-A2EF-8210E448B8C8}" name="ORACIÓN"/>
    <tableColumn id="3" xr3:uid="{A820DB1E-9D64-4838-A84A-5857FC940977}" name="1"/>
    <tableColumn id="4" xr3:uid="{59D891BF-8819-4384-BA4E-EF92E2C1DBAF}" name="POLARIDAD">
      <calculatedColumnFormula>+C2+0</calculatedColumnFormula>
    </tableColumn>
    <tableColumn id="5" xr3:uid="{5B995161-7B8B-4DE0-A551-F88AF37C91A0}" name="2"/>
    <tableColumn id="6" xr3:uid="{183AA450-236B-4572-BDED-CB1B56D83687}" name="CATEGORÍA">
      <calculatedColumnFormula>+E2+0</calculatedColumnFormula>
    </tableColumn>
    <tableColumn id="7" xr3:uid="{A4C4A2B3-81AE-4773-90DF-939E894856A9}" name="SENTIMIENTO">
      <calculatedColumnFormula>+VLOOKUP(F2,$I$3:$J$13,2)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8084D4-BA64-46B1-BD06-DA7F2E4EDBA4}" name="IPhone15" displayName="IPhone15" ref="A1:G16" totalsRowShown="0" headerRowDxfId="31">
  <autoFilter ref="A1:G16" xr:uid="{C28084D4-BA64-46B1-BD06-DA7F2E4EDBA4}"/>
  <tableColumns count="7">
    <tableColumn id="1" xr3:uid="{4B9CC9BA-4986-4286-99D1-27EF64E62F95}" name="#" dataDxfId="30"/>
    <tableColumn id="2" xr3:uid="{AE5A96D8-A002-4B24-BABD-8A0BDD5FFFEB}" name="ORACIÓN"/>
    <tableColumn id="3" xr3:uid="{33D9C8C2-1994-4780-8D00-D87FFEF67263}" name="1"/>
    <tableColumn id="4" xr3:uid="{A9FE464D-70BC-44D5-8877-4FC60DCDC6C7}" name="POLARIDAD">
      <calculatedColumnFormula>+C2+0</calculatedColumnFormula>
    </tableColumn>
    <tableColumn id="5" xr3:uid="{D8707216-54A4-4F9F-AB57-7DD42A912462}" name="2"/>
    <tableColumn id="6" xr3:uid="{00369C8F-ED85-4A5B-AF35-90215AB99E6E}" name="CATEGORÍA">
      <calculatedColumnFormula>+E2+0</calculatedColumnFormula>
    </tableColumn>
    <tableColumn id="7" xr3:uid="{1D9F3BE7-3C15-4FF6-9406-16D2DFA9A495}" name="SENTIMIENTO">
      <calculatedColumnFormula>+VLOOKUP(F2,$I$3:$J$13,2)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26319FD-DF26-464B-AF8B-E1F2077C093A}" name="Iphone16" displayName="Iphone16" ref="A1:G17" totalsRowShown="0" headerRowDxfId="29">
  <autoFilter ref="A1:G17" xr:uid="{F26319FD-DF26-464B-AF8B-E1F2077C093A}"/>
  <tableColumns count="7">
    <tableColumn id="1" xr3:uid="{4DE994DD-0AE8-4683-BE01-8A374A90811F}" name="#" dataDxfId="28"/>
    <tableColumn id="2" xr3:uid="{FFC95049-9E8E-4C6E-A63C-869D8CAF847F}" name="ORACIÓN"/>
    <tableColumn id="3" xr3:uid="{F63712FD-A75C-4F21-9A13-3CF810A7CA59}" name="1"/>
    <tableColumn id="4" xr3:uid="{98124EE5-5420-4AED-AD9D-604E8884AE97}" name="POLARIDAD">
      <calculatedColumnFormula>+C2+0</calculatedColumnFormula>
    </tableColumn>
    <tableColumn id="5" xr3:uid="{85EAD536-2866-4E2F-BAF9-F2813FB6FDB5}" name="2"/>
    <tableColumn id="6" xr3:uid="{7B7BD971-D11E-457C-9D72-25221DA37100}" name="CATEGORÍA">
      <calculatedColumnFormula>+E2+0</calculatedColumnFormula>
    </tableColumn>
    <tableColumn id="7" xr3:uid="{60679721-993B-4501-8B89-1927564A9614}" name="SENTIMIENTO">
      <calculatedColumnFormula>+VLOOKUP(F2,$I$3:$J$13,2)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1355A02-888E-414F-9D3E-424884DC5ECF}" name="Consol" displayName="Consol" ref="A1:H69" totalsRowShown="0">
  <autoFilter ref="A1:H69" xr:uid="{51355A02-888E-414F-9D3E-424884DC5ECF}"/>
  <tableColumns count="8">
    <tableColumn id="1" xr3:uid="{F0CEDBD4-3899-4C53-8F90-4A8120ECC08A}" name="#"/>
    <tableColumn id="2" xr3:uid="{D835F525-6B35-40F3-8F80-CE9BAD789118}" name="ORACIÓN"/>
    <tableColumn id="3" xr3:uid="{A367C76B-7B5B-4EB5-8415-E8C6D1406194}" name="1"/>
    <tableColumn id="4" xr3:uid="{B534355F-8BB4-4BAE-ACA9-D88E79B0387D}" name="POLARIDAD"/>
    <tableColumn id="5" xr3:uid="{B8221CDD-3666-4D18-AC3F-0030B13B4AEF}" name="2"/>
    <tableColumn id="6" xr3:uid="{736A8C60-9503-440A-8F4E-C8B42FB9CF46}" name="CATEGORÍA"/>
    <tableColumn id="7" xr3:uid="{D8662D9E-9BEB-49AB-AF50-85931737AF40}" name="SENTIMIENTO"/>
    <tableColumn id="8" xr3:uid="{8F77925F-280E-43EE-8FFB-A3B946F1928D}" name="REFERENCIA"/>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702968D-6F74-46B2-8AFF-8B953F7DEF09}" name="´PowerBi_4" displayName="´PowerBi_4" ref="B2:M6" totalsRowShown="0">
  <autoFilter ref="B2:M6" xr:uid="{5702968D-6F74-46B2-8AFF-8B953F7DEF09}"/>
  <tableColumns count="12">
    <tableColumn id="1" xr3:uid="{DE094202-27A2-4B86-B66E-8DDB29A8D0EB}" name="REF/SENTIMIENTO"/>
    <tableColumn id="2" xr3:uid="{DD7BEE11-D960-4076-9795-B4C356B518C0}" name="Amenaza"/>
    <tableColumn id="3" xr3:uid="{476E8ECD-CFD5-419E-9A1D-70FE199BE281}" name="Pesimismo"/>
    <tableColumn id="4" xr3:uid="{92D846E6-754C-4F33-8A28-78E40BFDBEA2}" name="Inestabilidad"/>
    <tableColumn id="5" xr3:uid="{D26C442E-06C9-4ABD-A471-2D15029D1889}" name="Escepticismo"/>
    <tableColumn id="6" xr3:uid="{61AF6C69-EA73-4453-8864-DC965C1633CF}" name="Indiferente"/>
    <tableColumn id="7" xr3:uid="{3EF7E493-218A-46EB-B374-3E7D460E4540}" name="Neutral">
      <calculatedColumnFormula>+(G3+I3)/2</calculatedColumnFormula>
    </tableColumn>
    <tableColumn id="8" xr3:uid="{F9A13B1A-BD48-4922-A342-CC1BB84064BF}" name="Favorable"/>
    <tableColumn id="9" xr3:uid="{73AB5E43-0607-46D9-A7F0-16F410FC149F}" name="Optimismo"/>
    <tableColumn id="10" xr3:uid="{D4809E02-F8C0-472E-9E99-FA7F45FAC4B8}" name="Convicción"/>
    <tableColumn id="11" xr3:uid="{A211FDA6-9733-47C7-B65F-9B4B39CC29E7}" name="Consolidación"/>
    <tableColumn id="12" xr3:uid="{14C2384A-7672-414C-84D5-DD7D8A64E000}" name="Confianza"/>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D91BA40-1F7B-449B-AA2E-AAD8982D960E}" name="Tabla5" displayName="Tabla5" ref="D2:L14" totalsRowCount="1" headerRowDxfId="27" dataDxfId="26" headerRowBorderDxfId="24" tableBorderDxfId="25" totalsRowBorderDxfId="23">
  <tableColumns count="9">
    <tableColumn id="1" xr3:uid="{F7F642B2-DE75-4A0C-B6D2-3BA4C130B16E}" name="CATEGORIA" dataDxfId="21" totalsRowDxfId="22"/>
    <tableColumn id="2" xr3:uid="{1C95F04F-0936-41A4-80DD-B8D8D807559A}" name="SENTIMIENTO" dataDxfId="19" totalsRowDxfId="20"/>
    <tableColumn id="3" xr3:uid="{D735E83B-5CC1-4970-800D-AE569AAC5B94}" name="IPHONE 13" dataDxfId="17" totalsRowDxfId="18"/>
    <tableColumn id="4" xr3:uid="{BB6632D9-6430-41A9-BD94-6DA58842F839}" name="IPHONE 14" dataDxfId="15" totalsRowDxfId="16"/>
    <tableColumn id="5" xr3:uid="{6814AC1D-304B-4AE7-8217-8BF39511A84B}" name="IPHONE 15" dataDxfId="13" totalsRowDxfId="14"/>
    <tableColumn id="6" xr3:uid="{C7CBD47C-1E71-4E78-BF35-27FBF7330645}" name="IPHONE 16" dataDxfId="11" totalsRowDxfId="12"/>
    <tableColumn id="7" xr3:uid="{AF549261-DC58-4196-9CDF-452457F2F142}" name="VAR 1" dataDxfId="9" totalsRowDxfId="10" dataCellStyle="Porcentaje" totalsRowCellStyle="Porcentaje">
      <calculatedColumnFormula>+(G3-F3)/G3</calculatedColumnFormula>
    </tableColumn>
    <tableColumn id="8" xr3:uid="{CA8F3197-EA2E-48E6-B912-E9E49F3A569D}" name="VAR 2" dataDxfId="7" totalsRowDxfId="8" dataCellStyle="Porcentaje" totalsRowCellStyle="Porcentaje">
      <calculatedColumnFormula>+(H3-G3)/H3</calculatedColumnFormula>
    </tableColumn>
    <tableColumn id="9" xr3:uid="{418836BC-9024-4D2B-A588-1C0F40471CFF}" name="VAR 3" dataDxfId="5" totalsRowDxfId="6" dataCellStyle="Porcentaje" totalsRowCellStyle="Porcentaje">
      <calculatedColumnFormula>+(I3-H3)/I3</calculatedColumnFormula>
    </tableColumn>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629DBEC-B974-43CC-BCE7-6AEAF03075C1}" name="Tabla6" displayName="Tabla6" ref="E15:I17" totalsRowShown="0" headerRowDxfId="4" headerRowBorderDxfId="2" tableBorderDxfId="3" totalsRowBorderDxfId="1">
  <autoFilter ref="E15:I17" xr:uid="{5629DBEC-B974-43CC-BCE7-6AEAF03075C1}"/>
  <tableColumns count="5">
    <tableColumn id="1" xr3:uid="{2D519B70-4B00-4563-9715-063D318DCDE7}" name="Columna1" dataDxfId="0"/>
    <tableColumn id="2" xr3:uid="{44DE1055-1756-4342-B936-2D917C0D47B6}" name="Columna2">
      <calculatedColumnFormula>1-(F7/F15)</calculatedColumnFormula>
    </tableColumn>
    <tableColumn id="3" xr3:uid="{4B10853F-ECFC-4B94-A6E0-1DB9542E6429}" name="Columna3">
      <calculatedColumnFormula>1-(G7/G15)</calculatedColumnFormula>
    </tableColumn>
    <tableColumn id="4" xr3:uid="{F119B10B-E88E-4149-9A4C-41B993BF6773}" name="Columna4">
      <calculatedColumnFormula>1-(H7/H15)</calculatedColumnFormula>
    </tableColumn>
    <tableColumn id="5" xr3:uid="{08CA0359-57D7-4500-8C7C-4089C878F2E1}" name="Columna5">
      <calculatedColumnFormula>1-(I7/I15)</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2312D-540A-4B75-A41B-DBE5BC2D8669}">
  <dimension ref="A1:J18"/>
  <sheetViews>
    <sheetView workbookViewId="0">
      <selection activeCell="D21" sqref="D21"/>
    </sheetView>
  </sheetViews>
  <sheetFormatPr defaultColWidth="8.7109375" defaultRowHeight="14.45"/>
  <cols>
    <col min="2" max="2" width="42.5703125" customWidth="1"/>
    <col min="4" max="4" width="12.5703125" customWidth="1"/>
    <col min="5" max="5" width="10.5703125" hidden="1" customWidth="1"/>
    <col min="6" max="6" width="12.5703125" customWidth="1"/>
    <col min="7" max="7" width="14.140625" customWidth="1"/>
    <col min="10" max="10" width="12.42578125" bestFit="1" customWidth="1"/>
  </cols>
  <sheetData>
    <row r="1" spans="1:10">
      <c r="A1" t="s">
        <v>0</v>
      </c>
      <c r="B1" s="1" t="s">
        <v>1</v>
      </c>
      <c r="C1" s="1" t="s">
        <v>2</v>
      </c>
      <c r="D1" s="1" t="s">
        <v>3</v>
      </c>
      <c r="E1" s="1" t="s">
        <v>4</v>
      </c>
      <c r="F1" s="1" t="s">
        <v>5</v>
      </c>
      <c r="G1" s="2" t="s">
        <v>6</v>
      </c>
    </row>
    <row r="2" spans="1:10">
      <c r="A2" s="1">
        <v>0</v>
      </c>
      <c r="B2" t="s">
        <v>7</v>
      </c>
      <c r="C2" t="s">
        <v>8</v>
      </c>
      <c r="D2">
        <f>+C2+0</f>
        <v>0.20230000000000001</v>
      </c>
      <c r="E2" t="s">
        <v>9</v>
      </c>
      <c r="F2">
        <f>+E2+0</f>
        <v>6</v>
      </c>
      <c r="G2" t="str">
        <f>+VLOOKUP(F2,$I$3:$J$13,2)</f>
        <v>Favorable</v>
      </c>
    </row>
    <row r="3" spans="1:10">
      <c r="A3" s="1">
        <v>1</v>
      </c>
      <c r="B3" t="s">
        <v>10</v>
      </c>
      <c r="C3" t="s">
        <v>11</v>
      </c>
      <c r="D3">
        <f t="shared" ref="D3:D18" si="0">+C3+0</f>
        <v>0.49390000000000001</v>
      </c>
      <c r="E3" t="s">
        <v>12</v>
      </c>
      <c r="F3">
        <f t="shared" ref="F3:F18" si="1">+E3+0</f>
        <v>7</v>
      </c>
      <c r="G3" t="str">
        <f t="shared" ref="G3:G18" si="2">+VLOOKUP(F3,$I$3:$J$13,2)</f>
        <v>Optimismo</v>
      </c>
      <c r="I3">
        <v>0</v>
      </c>
      <c r="J3" t="s">
        <v>13</v>
      </c>
    </row>
    <row r="4" spans="1:10">
      <c r="A4" s="1">
        <v>2</v>
      </c>
      <c r="B4" t="s">
        <v>14</v>
      </c>
      <c r="C4" t="s">
        <v>15</v>
      </c>
      <c r="D4">
        <f t="shared" si="0"/>
        <v>0</v>
      </c>
      <c r="E4" t="s">
        <v>16</v>
      </c>
      <c r="F4">
        <f t="shared" si="1"/>
        <v>5</v>
      </c>
      <c r="G4" t="str">
        <f t="shared" si="2"/>
        <v>Neutral</v>
      </c>
      <c r="I4">
        <v>1</v>
      </c>
      <c r="J4" t="s">
        <v>17</v>
      </c>
    </row>
    <row r="5" spans="1:10">
      <c r="A5" s="1">
        <v>3</v>
      </c>
      <c r="B5" t="s">
        <v>18</v>
      </c>
      <c r="C5" t="s">
        <v>19</v>
      </c>
      <c r="D5">
        <f t="shared" si="0"/>
        <v>-0.51419999999999999</v>
      </c>
      <c r="E5" t="s">
        <v>4</v>
      </c>
      <c r="F5">
        <f t="shared" si="1"/>
        <v>2</v>
      </c>
      <c r="G5" t="str">
        <f t="shared" si="2"/>
        <v>Inestabilidad</v>
      </c>
      <c r="I5">
        <v>2</v>
      </c>
      <c r="J5" t="s">
        <v>20</v>
      </c>
    </row>
    <row r="6" spans="1:10">
      <c r="A6" s="1">
        <v>4</v>
      </c>
      <c r="B6" t="s">
        <v>21</v>
      </c>
      <c r="C6" t="s">
        <v>15</v>
      </c>
      <c r="D6">
        <f t="shared" si="0"/>
        <v>0</v>
      </c>
      <c r="E6" t="s">
        <v>16</v>
      </c>
      <c r="F6">
        <f t="shared" si="1"/>
        <v>5</v>
      </c>
      <c r="G6" t="str">
        <f t="shared" si="2"/>
        <v>Neutral</v>
      </c>
      <c r="I6">
        <v>3</v>
      </c>
      <c r="J6" t="s">
        <v>22</v>
      </c>
    </row>
    <row r="7" spans="1:10">
      <c r="A7" s="1">
        <v>5</v>
      </c>
      <c r="B7" t="s">
        <v>23</v>
      </c>
      <c r="C7" t="s">
        <v>24</v>
      </c>
      <c r="D7">
        <f t="shared" si="0"/>
        <v>7.7200000000000005E-2</v>
      </c>
      <c r="E7" t="s">
        <v>16</v>
      </c>
      <c r="F7">
        <f t="shared" si="1"/>
        <v>5</v>
      </c>
      <c r="G7" t="str">
        <f t="shared" si="2"/>
        <v>Neutral</v>
      </c>
      <c r="I7">
        <v>4</v>
      </c>
      <c r="J7" t="s">
        <v>25</v>
      </c>
    </row>
    <row r="8" spans="1:10">
      <c r="A8" s="1">
        <v>6</v>
      </c>
      <c r="B8" t="s">
        <v>26</v>
      </c>
      <c r="C8" t="s">
        <v>27</v>
      </c>
      <c r="D8">
        <f t="shared" si="0"/>
        <v>0.80559999999999998</v>
      </c>
      <c r="E8" t="s">
        <v>28</v>
      </c>
      <c r="F8">
        <f t="shared" si="1"/>
        <v>9</v>
      </c>
      <c r="G8" t="str">
        <f t="shared" si="2"/>
        <v>Consolidación</v>
      </c>
      <c r="I8">
        <v>5</v>
      </c>
      <c r="J8" t="s">
        <v>29</v>
      </c>
    </row>
    <row r="9" spans="1:10">
      <c r="A9" s="1">
        <v>7</v>
      </c>
      <c r="B9" t="s">
        <v>30</v>
      </c>
      <c r="C9" t="s">
        <v>31</v>
      </c>
      <c r="D9">
        <f t="shared" si="0"/>
        <v>0.34</v>
      </c>
      <c r="E9" t="s">
        <v>12</v>
      </c>
      <c r="F9">
        <f t="shared" si="1"/>
        <v>7</v>
      </c>
      <c r="G9" t="str">
        <f t="shared" si="2"/>
        <v>Optimismo</v>
      </c>
      <c r="I9">
        <v>6</v>
      </c>
      <c r="J9" t="s">
        <v>32</v>
      </c>
    </row>
    <row r="10" spans="1:10">
      <c r="A10" s="1">
        <v>8</v>
      </c>
      <c r="B10" t="s">
        <v>33</v>
      </c>
      <c r="C10" t="s">
        <v>34</v>
      </c>
      <c r="D10">
        <f t="shared" si="0"/>
        <v>0.28460000000000002</v>
      </c>
      <c r="E10" t="s">
        <v>9</v>
      </c>
      <c r="F10">
        <f t="shared" si="1"/>
        <v>6</v>
      </c>
      <c r="G10" t="str">
        <f t="shared" si="2"/>
        <v>Favorable</v>
      </c>
      <c r="I10">
        <v>7</v>
      </c>
      <c r="J10" t="s">
        <v>35</v>
      </c>
    </row>
    <row r="11" spans="1:10">
      <c r="A11" s="1">
        <v>9</v>
      </c>
      <c r="B11" t="s">
        <v>36</v>
      </c>
      <c r="C11" t="s">
        <v>37</v>
      </c>
      <c r="D11">
        <f t="shared" si="0"/>
        <v>0.44040000000000001</v>
      </c>
      <c r="E11" t="s">
        <v>12</v>
      </c>
      <c r="F11">
        <f t="shared" si="1"/>
        <v>7</v>
      </c>
      <c r="G11" t="str">
        <f t="shared" si="2"/>
        <v>Optimismo</v>
      </c>
      <c r="I11">
        <v>8</v>
      </c>
      <c r="J11" t="s">
        <v>38</v>
      </c>
    </row>
    <row r="12" spans="1:10">
      <c r="A12" s="1">
        <v>10</v>
      </c>
      <c r="B12" t="s">
        <v>39</v>
      </c>
      <c r="C12" t="s">
        <v>40</v>
      </c>
      <c r="D12">
        <f t="shared" si="0"/>
        <v>0.81220000000000003</v>
      </c>
      <c r="E12" t="s">
        <v>28</v>
      </c>
      <c r="F12">
        <f t="shared" si="1"/>
        <v>9</v>
      </c>
      <c r="G12" t="str">
        <f t="shared" si="2"/>
        <v>Consolidación</v>
      </c>
      <c r="I12">
        <v>9</v>
      </c>
      <c r="J12" t="s">
        <v>41</v>
      </c>
    </row>
    <row r="13" spans="1:10">
      <c r="A13" s="1">
        <v>11</v>
      </c>
      <c r="B13" t="s">
        <v>42</v>
      </c>
      <c r="C13" t="s">
        <v>43</v>
      </c>
      <c r="D13">
        <f t="shared" si="0"/>
        <v>0.78849999999999998</v>
      </c>
      <c r="E13" t="s">
        <v>28</v>
      </c>
      <c r="F13">
        <f t="shared" si="1"/>
        <v>9</v>
      </c>
      <c r="G13" t="str">
        <f t="shared" si="2"/>
        <v>Consolidación</v>
      </c>
      <c r="I13">
        <v>10</v>
      </c>
      <c r="J13" t="s">
        <v>44</v>
      </c>
    </row>
    <row r="14" spans="1:10">
      <c r="A14" s="1">
        <v>12</v>
      </c>
      <c r="B14" t="s">
        <v>45</v>
      </c>
      <c r="C14" t="s">
        <v>37</v>
      </c>
      <c r="D14">
        <f t="shared" si="0"/>
        <v>0.44040000000000001</v>
      </c>
      <c r="E14" t="s">
        <v>12</v>
      </c>
      <c r="F14">
        <f t="shared" si="1"/>
        <v>7</v>
      </c>
      <c r="G14" t="str">
        <f t="shared" si="2"/>
        <v>Optimismo</v>
      </c>
    </row>
    <row r="15" spans="1:10">
      <c r="A15" s="1">
        <v>13</v>
      </c>
      <c r="B15" t="s">
        <v>46</v>
      </c>
      <c r="C15" t="s">
        <v>47</v>
      </c>
      <c r="D15">
        <f t="shared" si="0"/>
        <v>0.75790000000000002</v>
      </c>
      <c r="E15" t="s">
        <v>28</v>
      </c>
      <c r="F15">
        <f t="shared" si="1"/>
        <v>9</v>
      </c>
      <c r="G15" t="str">
        <f t="shared" si="2"/>
        <v>Consolidación</v>
      </c>
    </row>
    <row r="16" spans="1:10">
      <c r="A16" s="1">
        <v>14</v>
      </c>
      <c r="B16" t="s">
        <v>48</v>
      </c>
      <c r="C16" t="s">
        <v>49</v>
      </c>
      <c r="D16">
        <f t="shared" si="0"/>
        <v>-0.51060000000000005</v>
      </c>
      <c r="E16" t="s">
        <v>4</v>
      </c>
      <c r="F16">
        <f t="shared" si="1"/>
        <v>2</v>
      </c>
      <c r="G16" t="str">
        <f t="shared" si="2"/>
        <v>Inestabilidad</v>
      </c>
    </row>
    <row r="17" spans="1:7">
      <c r="A17" s="1">
        <v>15</v>
      </c>
      <c r="B17" t="s">
        <v>50</v>
      </c>
      <c r="C17" t="s">
        <v>15</v>
      </c>
      <c r="D17">
        <f t="shared" si="0"/>
        <v>0</v>
      </c>
      <c r="E17" t="s">
        <v>16</v>
      </c>
      <c r="F17">
        <f t="shared" si="1"/>
        <v>5</v>
      </c>
      <c r="G17" t="str">
        <f t="shared" si="2"/>
        <v>Neutral</v>
      </c>
    </row>
    <row r="18" spans="1:7">
      <c r="A18" s="1">
        <v>16</v>
      </c>
      <c r="B18" t="s">
        <v>51</v>
      </c>
      <c r="C18" t="s">
        <v>52</v>
      </c>
      <c r="D18">
        <f t="shared" si="0"/>
        <v>2.4799999999999999E-2</v>
      </c>
      <c r="E18" t="s">
        <v>16</v>
      </c>
      <c r="F18">
        <f t="shared" si="1"/>
        <v>5</v>
      </c>
      <c r="G18" t="str">
        <f t="shared" si="2"/>
        <v>Neutral</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FF6CC-F88F-4726-81E1-B572EA7EFF0D}">
  <dimension ref="A1:J21"/>
  <sheetViews>
    <sheetView workbookViewId="0">
      <selection sqref="A1:G21"/>
    </sheetView>
  </sheetViews>
  <sheetFormatPr defaultColWidth="8.7109375" defaultRowHeight="14.45"/>
  <cols>
    <col min="2" max="2" width="26.85546875" customWidth="1"/>
    <col min="4" max="4" width="12.5703125" customWidth="1"/>
    <col min="5" max="5" width="0" hidden="1" customWidth="1"/>
    <col min="6" max="6" width="12.5703125" customWidth="1"/>
    <col min="7" max="7" width="14.42578125" customWidth="1"/>
    <col min="10" max="10" width="12.42578125" bestFit="1" customWidth="1"/>
  </cols>
  <sheetData>
    <row r="1" spans="1:10">
      <c r="A1" t="s">
        <v>0</v>
      </c>
      <c r="B1" s="1" t="s">
        <v>1</v>
      </c>
      <c r="C1" s="1" t="s">
        <v>2</v>
      </c>
      <c r="D1" s="1" t="s">
        <v>3</v>
      </c>
      <c r="E1" s="1" t="s">
        <v>4</v>
      </c>
      <c r="F1" s="1" t="s">
        <v>5</v>
      </c>
      <c r="G1" s="1" t="s">
        <v>6</v>
      </c>
    </row>
    <row r="2" spans="1:10">
      <c r="A2" s="1">
        <v>0</v>
      </c>
      <c r="B2" t="s">
        <v>53</v>
      </c>
      <c r="C2" t="s">
        <v>54</v>
      </c>
      <c r="D2">
        <f>+C2+0</f>
        <v>0.45879999999999999</v>
      </c>
      <c r="E2" t="s">
        <v>12</v>
      </c>
      <c r="F2">
        <f>+E2+0</f>
        <v>7</v>
      </c>
      <c r="G2" t="str">
        <f>+VLOOKUP(F2,$I$3:$J$13,2)</f>
        <v>Optimismo</v>
      </c>
    </row>
    <row r="3" spans="1:10">
      <c r="A3" s="1">
        <v>1</v>
      </c>
      <c r="B3" t="s">
        <v>55</v>
      </c>
      <c r="C3" t="s">
        <v>56</v>
      </c>
      <c r="D3">
        <f t="shared" ref="D3:D21" si="0">+C3+0</f>
        <v>0.42149999999999999</v>
      </c>
      <c r="E3" t="s">
        <v>12</v>
      </c>
      <c r="F3">
        <f t="shared" ref="F3:F21" si="1">+E3+0</f>
        <v>7</v>
      </c>
      <c r="G3" t="str">
        <f t="shared" ref="G3:G21" si="2">+VLOOKUP(F3,$I$3:$J$13,2)</f>
        <v>Optimismo</v>
      </c>
      <c r="I3">
        <v>0</v>
      </c>
      <c r="J3" t="s">
        <v>13</v>
      </c>
    </row>
    <row r="4" spans="1:10">
      <c r="A4" s="1">
        <v>2</v>
      </c>
      <c r="B4" t="s">
        <v>57</v>
      </c>
      <c r="C4" t="s">
        <v>15</v>
      </c>
      <c r="D4">
        <f t="shared" si="0"/>
        <v>0</v>
      </c>
      <c r="E4" t="s">
        <v>16</v>
      </c>
      <c r="F4">
        <f t="shared" si="1"/>
        <v>5</v>
      </c>
      <c r="G4" t="str">
        <f t="shared" si="2"/>
        <v>Neutral</v>
      </c>
      <c r="I4">
        <v>1</v>
      </c>
      <c r="J4" t="s">
        <v>17</v>
      </c>
    </row>
    <row r="5" spans="1:10">
      <c r="A5" s="1">
        <v>3</v>
      </c>
      <c r="B5" t="s">
        <v>58</v>
      </c>
      <c r="C5" t="s">
        <v>59</v>
      </c>
      <c r="D5">
        <f t="shared" si="0"/>
        <v>0.77170000000000005</v>
      </c>
      <c r="E5" t="s">
        <v>28</v>
      </c>
      <c r="F5">
        <f t="shared" si="1"/>
        <v>9</v>
      </c>
      <c r="G5" t="str">
        <f t="shared" si="2"/>
        <v>Consolidación</v>
      </c>
      <c r="I5">
        <v>2</v>
      </c>
      <c r="J5" t="s">
        <v>20</v>
      </c>
    </row>
    <row r="6" spans="1:10">
      <c r="A6" s="1">
        <v>4</v>
      </c>
      <c r="B6" t="s">
        <v>60</v>
      </c>
      <c r="C6" t="s">
        <v>61</v>
      </c>
      <c r="D6">
        <f t="shared" si="0"/>
        <v>0.40189999999999998</v>
      </c>
      <c r="E6" t="s">
        <v>12</v>
      </c>
      <c r="F6">
        <f t="shared" si="1"/>
        <v>7</v>
      </c>
      <c r="G6" t="str">
        <f t="shared" si="2"/>
        <v>Optimismo</v>
      </c>
      <c r="I6">
        <v>3</v>
      </c>
      <c r="J6" t="s">
        <v>22</v>
      </c>
    </row>
    <row r="7" spans="1:10">
      <c r="A7" s="1">
        <v>5</v>
      </c>
      <c r="B7" t="s">
        <v>62</v>
      </c>
      <c r="C7" t="s">
        <v>63</v>
      </c>
      <c r="D7">
        <f t="shared" si="0"/>
        <v>0.59840000000000004</v>
      </c>
      <c r="E7" t="s">
        <v>64</v>
      </c>
      <c r="F7">
        <f t="shared" si="1"/>
        <v>8</v>
      </c>
      <c r="G7" t="str">
        <f t="shared" si="2"/>
        <v>Convicción</v>
      </c>
      <c r="I7">
        <v>4</v>
      </c>
      <c r="J7" t="s">
        <v>25</v>
      </c>
    </row>
    <row r="8" spans="1:10">
      <c r="A8" s="1">
        <v>6</v>
      </c>
      <c r="B8" t="s">
        <v>65</v>
      </c>
      <c r="C8" t="s">
        <v>15</v>
      </c>
      <c r="D8">
        <f t="shared" si="0"/>
        <v>0</v>
      </c>
      <c r="E8" t="s">
        <v>16</v>
      </c>
      <c r="F8">
        <f t="shared" si="1"/>
        <v>5</v>
      </c>
      <c r="G8" t="str">
        <f t="shared" si="2"/>
        <v>Neutral</v>
      </c>
      <c r="I8">
        <v>5</v>
      </c>
      <c r="J8" t="s">
        <v>29</v>
      </c>
    </row>
    <row r="9" spans="1:10">
      <c r="A9" s="1">
        <v>7</v>
      </c>
      <c r="B9" t="s">
        <v>66</v>
      </c>
      <c r="C9" t="s">
        <v>67</v>
      </c>
      <c r="D9">
        <f t="shared" si="0"/>
        <v>0.36120000000000002</v>
      </c>
      <c r="E9" t="s">
        <v>12</v>
      </c>
      <c r="F9">
        <f t="shared" si="1"/>
        <v>7</v>
      </c>
      <c r="G9" t="str">
        <f t="shared" si="2"/>
        <v>Optimismo</v>
      </c>
      <c r="I9">
        <v>6</v>
      </c>
      <c r="J9" t="s">
        <v>32</v>
      </c>
    </row>
    <row r="10" spans="1:10">
      <c r="A10" s="1">
        <v>8</v>
      </c>
      <c r="B10" t="s">
        <v>68</v>
      </c>
      <c r="C10" t="s">
        <v>15</v>
      </c>
      <c r="D10">
        <f t="shared" si="0"/>
        <v>0</v>
      </c>
      <c r="E10" t="s">
        <v>16</v>
      </c>
      <c r="F10">
        <f t="shared" si="1"/>
        <v>5</v>
      </c>
      <c r="G10" t="str">
        <f t="shared" si="2"/>
        <v>Neutral</v>
      </c>
      <c r="I10">
        <v>7</v>
      </c>
      <c r="J10" t="s">
        <v>35</v>
      </c>
    </row>
    <row r="11" spans="1:10">
      <c r="A11" s="1">
        <v>9</v>
      </c>
      <c r="B11" t="s">
        <v>69</v>
      </c>
      <c r="C11" t="s">
        <v>15</v>
      </c>
      <c r="D11">
        <f t="shared" si="0"/>
        <v>0</v>
      </c>
      <c r="E11" t="s">
        <v>16</v>
      </c>
      <c r="F11">
        <f t="shared" si="1"/>
        <v>5</v>
      </c>
      <c r="G11" t="str">
        <f t="shared" si="2"/>
        <v>Neutral</v>
      </c>
      <c r="I11">
        <v>8</v>
      </c>
      <c r="J11" t="s">
        <v>38</v>
      </c>
    </row>
    <row r="12" spans="1:10">
      <c r="A12" s="1">
        <v>10</v>
      </c>
      <c r="B12" t="s">
        <v>70</v>
      </c>
      <c r="C12" t="s">
        <v>15</v>
      </c>
      <c r="D12">
        <f t="shared" si="0"/>
        <v>0</v>
      </c>
      <c r="E12" t="s">
        <v>16</v>
      </c>
      <c r="F12">
        <f t="shared" si="1"/>
        <v>5</v>
      </c>
      <c r="G12" t="str">
        <f t="shared" si="2"/>
        <v>Neutral</v>
      </c>
      <c r="I12">
        <v>9</v>
      </c>
      <c r="J12" t="s">
        <v>41</v>
      </c>
    </row>
    <row r="13" spans="1:10">
      <c r="A13" s="1">
        <v>11</v>
      </c>
      <c r="B13" t="s">
        <v>71</v>
      </c>
      <c r="C13" t="s">
        <v>15</v>
      </c>
      <c r="D13">
        <f t="shared" si="0"/>
        <v>0</v>
      </c>
      <c r="E13" t="s">
        <v>16</v>
      </c>
      <c r="F13">
        <f t="shared" si="1"/>
        <v>5</v>
      </c>
      <c r="G13" t="str">
        <f t="shared" si="2"/>
        <v>Neutral</v>
      </c>
      <c r="I13">
        <v>10</v>
      </c>
      <c r="J13" t="s">
        <v>44</v>
      </c>
    </row>
    <row r="14" spans="1:10">
      <c r="A14" s="1">
        <v>12</v>
      </c>
      <c r="B14" t="s">
        <v>72</v>
      </c>
      <c r="C14" t="s">
        <v>15</v>
      </c>
      <c r="D14">
        <f t="shared" si="0"/>
        <v>0</v>
      </c>
      <c r="E14" t="s">
        <v>16</v>
      </c>
      <c r="F14">
        <f t="shared" si="1"/>
        <v>5</v>
      </c>
      <c r="G14" t="str">
        <f t="shared" si="2"/>
        <v>Neutral</v>
      </c>
    </row>
    <row r="15" spans="1:10">
      <c r="A15" s="1">
        <v>13</v>
      </c>
      <c r="B15" t="s">
        <v>73</v>
      </c>
      <c r="C15" t="s">
        <v>74</v>
      </c>
      <c r="D15">
        <f t="shared" si="0"/>
        <v>-0.29599999999999999</v>
      </c>
      <c r="E15" t="s">
        <v>75</v>
      </c>
      <c r="F15">
        <f t="shared" si="1"/>
        <v>4</v>
      </c>
      <c r="G15" t="str">
        <f t="shared" si="2"/>
        <v>Indiferente</v>
      </c>
    </row>
    <row r="16" spans="1:10">
      <c r="A16" s="1">
        <v>14</v>
      </c>
      <c r="B16" t="s">
        <v>76</v>
      </c>
      <c r="C16" t="s">
        <v>77</v>
      </c>
      <c r="D16">
        <f t="shared" si="0"/>
        <v>0.80159999999999998</v>
      </c>
      <c r="E16" t="s">
        <v>28</v>
      </c>
      <c r="F16">
        <f t="shared" si="1"/>
        <v>9</v>
      </c>
      <c r="G16" t="str">
        <f t="shared" si="2"/>
        <v>Consolidación</v>
      </c>
    </row>
    <row r="17" spans="1:7">
      <c r="A17" s="1">
        <v>15</v>
      </c>
      <c r="B17" t="s">
        <v>78</v>
      </c>
      <c r="C17" t="s">
        <v>79</v>
      </c>
      <c r="D17">
        <f t="shared" si="0"/>
        <v>0.45219999999999999</v>
      </c>
      <c r="E17" t="s">
        <v>12</v>
      </c>
      <c r="F17">
        <f t="shared" si="1"/>
        <v>7</v>
      </c>
      <c r="G17" t="str">
        <f t="shared" si="2"/>
        <v>Optimismo</v>
      </c>
    </row>
    <row r="18" spans="1:7">
      <c r="A18" s="1">
        <v>16</v>
      </c>
      <c r="B18" t="s">
        <v>80</v>
      </c>
      <c r="C18" t="s">
        <v>24</v>
      </c>
      <c r="D18">
        <f t="shared" si="0"/>
        <v>7.7200000000000005E-2</v>
      </c>
      <c r="E18" t="s">
        <v>16</v>
      </c>
      <c r="F18">
        <f t="shared" si="1"/>
        <v>5</v>
      </c>
      <c r="G18" t="str">
        <f t="shared" si="2"/>
        <v>Neutral</v>
      </c>
    </row>
    <row r="19" spans="1:7">
      <c r="A19" s="1">
        <v>17</v>
      </c>
      <c r="B19" t="s">
        <v>81</v>
      </c>
      <c r="C19" t="s">
        <v>15</v>
      </c>
      <c r="D19">
        <f t="shared" si="0"/>
        <v>0</v>
      </c>
      <c r="E19" t="s">
        <v>16</v>
      </c>
      <c r="F19">
        <f t="shared" si="1"/>
        <v>5</v>
      </c>
      <c r="G19" t="str">
        <f t="shared" si="2"/>
        <v>Neutral</v>
      </c>
    </row>
    <row r="20" spans="1:7">
      <c r="A20" s="1">
        <v>18</v>
      </c>
      <c r="B20" t="s">
        <v>82</v>
      </c>
      <c r="C20" t="s">
        <v>83</v>
      </c>
      <c r="D20">
        <f t="shared" si="0"/>
        <v>0.15310000000000001</v>
      </c>
      <c r="E20" t="s">
        <v>9</v>
      </c>
      <c r="F20">
        <f t="shared" si="1"/>
        <v>6</v>
      </c>
      <c r="G20" t="str">
        <f t="shared" si="2"/>
        <v>Favorable</v>
      </c>
    </row>
    <row r="21" spans="1:7">
      <c r="A21" s="1">
        <v>19</v>
      </c>
      <c r="B21" t="s">
        <v>84</v>
      </c>
      <c r="C21" t="s">
        <v>15</v>
      </c>
      <c r="D21">
        <f t="shared" si="0"/>
        <v>0</v>
      </c>
      <c r="E21" t="s">
        <v>16</v>
      </c>
      <c r="F21">
        <f t="shared" si="1"/>
        <v>5</v>
      </c>
      <c r="G21" t="str">
        <f t="shared" si="2"/>
        <v>Neutral</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0FD82-29D2-487D-AAC2-094BA4A8D0C6}">
  <dimension ref="A1:J16"/>
  <sheetViews>
    <sheetView workbookViewId="0">
      <selection activeCell="A2" sqref="A2"/>
    </sheetView>
  </sheetViews>
  <sheetFormatPr defaultColWidth="8.7109375" defaultRowHeight="14.45"/>
  <cols>
    <col min="2" max="2" width="26.5703125" customWidth="1"/>
    <col min="4" max="4" width="12.5703125" customWidth="1"/>
    <col min="5" max="5" width="0" hidden="1" customWidth="1"/>
    <col min="6" max="6" width="12.5703125" customWidth="1"/>
    <col min="7" max="7" width="14.42578125" customWidth="1"/>
  </cols>
  <sheetData>
    <row r="1" spans="1:10">
      <c r="A1" t="s">
        <v>0</v>
      </c>
      <c r="B1" s="1" t="s">
        <v>1</v>
      </c>
      <c r="C1" s="1" t="s">
        <v>2</v>
      </c>
      <c r="D1" s="1" t="s">
        <v>3</v>
      </c>
      <c r="E1" s="1" t="s">
        <v>4</v>
      </c>
      <c r="F1" s="1" t="s">
        <v>5</v>
      </c>
      <c r="G1" s="1" t="s">
        <v>6</v>
      </c>
    </row>
    <row r="2" spans="1:10">
      <c r="A2" s="1">
        <v>0</v>
      </c>
      <c r="B2" t="s">
        <v>85</v>
      </c>
      <c r="C2" t="s">
        <v>86</v>
      </c>
      <c r="D2">
        <f>+C2+0</f>
        <v>0.5766</v>
      </c>
      <c r="E2" t="s">
        <v>64</v>
      </c>
      <c r="F2">
        <f>+E2+0</f>
        <v>8</v>
      </c>
      <c r="G2" t="str">
        <f>+VLOOKUP(F2,$I$3:$J$13,2)</f>
        <v>Convicción</v>
      </c>
    </row>
    <row r="3" spans="1:10">
      <c r="A3" s="1">
        <v>1</v>
      </c>
      <c r="B3" t="s">
        <v>87</v>
      </c>
      <c r="C3" t="s">
        <v>88</v>
      </c>
      <c r="D3">
        <f t="shared" ref="D3:D16" si="0">+C3+0</f>
        <v>0.88339999999999996</v>
      </c>
      <c r="E3" t="s">
        <v>28</v>
      </c>
      <c r="F3">
        <f t="shared" ref="F3:F16" si="1">+E3+0</f>
        <v>9</v>
      </c>
      <c r="G3" t="str">
        <f t="shared" ref="G3:G16" si="2">+VLOOKUP(F3,$I$3:$J$13,2)</f>
        <v>Consolidación</v>
      </c>
      <c r="I3">
        <v>0</v>
      </c>
      <c r="J3" t="s">
        <v>13</v>
      </c>
    </row>
    <row r="4" spans="1:10">
      <c r="A4" s="1">
        <v>2</v>
      </c>
      <c r="B4" t="s">
        <v>89</v>
      </c>
      <c r="C4" t="s">
        <v>90</v>
      </c>
      <c r="D4">
        <f t="shared" si="0"/>
        <v>0.77829999999999999</v>
      </c>
      <c r="E4" t="s">
        <v>28</v>
      </c>
      <c r="F4">
        <f t="shared" si="1"/>
        <v>9</v>
      </c>
      <c r="G4" t="str">
        <f t="shared" si="2"/>
        <v>Consolidación</v>
      </c>
      <c r="I4">
        <v>1</v>
      </c>
      <c r="J4" t="s">
        <v>17</v>
      </c>
    </row>
    <row r="5" spans="1:10">
      <c r="A5" s="1">
        <v>3</v>
      </c>
      <c r="B5" t="s">
        <v>91</v>
      </c>
      <c r="C5" t="s">
        <v>92</v>
      </c>
      <c r="D5">
        <f t="shared" si="0"/>
        <v>0.47489999999999999</v>
      </c>
      <c r="E5" t="s">
        <v>12</v>
      </c>
      <c r="F5">
        <f t="shared" si="1"/>
        <v>7</v>
      </c>
      <c r="G5" t="str">
        <f t="shared" si="2"/>
        <v>Optimismo</v>
      </c>
      <c r="I5">
        <v>2</v>
      </c>
      <c r="J5" t="s">
        <v>20</v>
      </c>
    </row>
    <row r="6" spans="1:10">
      <c r="A6" s="1">
        <v>4</v>
      </c>
      <c r="B6" t="s">
        <v>93</v>
      </c>
      <c r="C6" t="s">
        <v>94</v>
      </c>
      <c r="D6">
        <f t="shared" si="0"/>
        <v>-0.31819999999999998</v>
      </c>
      <c r="E6" t="s">
        <v>95</v>
      </c>
      <c r="F6">
        <f t="shared" si="1"/>
        <v>3</v>
      </c>
      <c r="G6" t="str">
        <f t="shared" si="2"/>
        <v>Escepticismo</v>
      </c>
      <c r="I6">
        <v>3</v>
      </c>
      <c r="J6" t="s">
        <v>22</v>
      </c>
    </row>
    <row r="7" spans="1:10">
      <c r="A7" s="1">
        <v>5</v>
      </c>
      <c r="B7" t="s">
        <v>96</v>
      </c>
      <c r="C7" t="s">
        <v>97</v>
      </c>
      <c r="D7">
        <f t="shared" si="0"/>
        <v>0.79059999999999997</v>
      </c>
      <c r="E7" t="s">
        <v>28</v>
      </c>
      <c r="F7">
        <f t="shared" si="1"/>
        <v>9</v>
      </c>
      <c r="G7" t="str">
        <f t="shared" si="2"/>
        <v>Consolidación</v>
      </c>
      <c r="I7">
        <v>4</v>
      </c>
      <c r="J7" t="s">
        <v>25</v>
      </c>
    </row>
    <row r="8" spans="1:10">
      <c r="A8" s="1">
        <v>6</v>
      </c>
      <c r="B8" t="s">
        <v>98</v>
      </c>
      <c r="C8" t="s">
        <v>99</v>
      </c>
      <c r="D8">
        <f t="shared" si="0"/>
        <v>0.62490000000000001</v>
      </c>
      <c r="E8" t="s">
        <v>64</v>
      </c>
      <c r="F8">
        <f t="shared" si="1"/>
        <v>8</v>
      </c>
      <c r="G8" t="str">
        <f t="shared" si="2"/>
        <v>Convicción</v>
      </c>
      <c r="I8">
        <v>5</v>
      </c>
      <c r="J8" t="s">
        <v>29</v>
      </c>
    </row>
    <row r="9" spans="1:10">
      <c r="A9" s="1">
        <v>7</v>
      </c>
      <c r="B9" t="s">
        <v>100</v>
      </c>
      <c r="C9" t="s">
        <v>101</v>
      </c>
      <c r="D9">
        <f t="shared" si="0"/>
        <v>0.63690000000000002</v>
      </c>
      <c r="E9" t="s">
        <v>64</v>
      </c>
      <c r="F9">
        <f t="shared" si="1"/>
        <v>8</v>
      </c>
      <c r="G9" t="str">
        <f t="shared" si="2"/>
        <v>Convicción</v>
      </c>
      <c r="I9">
        <v>6</v>
      </c>
      <c r="J9" t="s">
        <v>32</v>
      </c>
    </row>
    <row r="10" spans="1:10">
      <c r="A10" s="1">
        <v>8</v>
      </c>
      <c r="B10" t="s">
        <v>102</v>
      </c>
      <c r="C10" t="s">
        <v>15</v>
      </c>
      <c r="D10">
        <f t="shared" si="0"/>
        <v>0</v>
      </c>
      <c r="E10" t="s">
        <v>16</v>
      </c>
      <c r="F10">
        <f t="shared" si="1"/>
        <v>5</v>
      </c>
      <c r="G10" t="str">
        <f t="shared" si="2"/>
        <v>Neutral</v>
      </c>
      <c r="I10">
        <v>7</v>
      </c>
      <c r="J10" t="s">
        <v>35</v>
      </c>
    </row>
    <row r="11" spans="1:10">
      <c r="A11" s="1">
        <v>9</v>
      </c>
      <c r="B11" t="s">
        <v>103</v>
      </c>
      <c r="C11" t="s">
        <v>15</v>
      </c>
      <c r="D11">
        <f t="shared" si="0"/>
        <v>0</v>
      </c>
      <c r="E11" t="s">
        <v>16</v>
      </c>
      <c r="F11">
        <f t="shared" si="1"/>
        <v>5</v>
      </c>
      <c r="G11" t="str">
        <f t="shared" si="2"/>
        <v>Neutral</v>
      </c>
      <c r="I11">
        <v>8</v>
      </c>
      <c r="J11" t="s">
        <v>38</v>
      </c>
    </row>
    <row r="12" spans="1:10">
      <c r="A12" s="1">
        <v>10</v>
      </c>
      <c r="B12" t="s">
        <v>104</v>
      </c>
      <c r="C12" t="s">
        <v>67</v>
      </c>
      <c r="D12">
        <f t="shared" si="0"/>
        <v>0.36120000000000002</v>
      </c>
      <c r="E12" t="s">
        <v>12</v>
      </c>
      <c r="F12">
        <f t="shared" si="1"/>
        <v>7</v>
      </c>
      <c r="G12" t="str">
        <f t="shared" si="2"/>
        <v>Optimismo</v>
      </c>
      <c r="I12">
        <v>9</v>
      </c>
      <c r="J12" t="s">
        <v>41</v>
      </c>
    </row>
    <row r="13" spans="1:10">
      <c r="A13" s="1">
        <v>11</v>
      </c>
      <c r="B13" t="s">
        <v>105</v>
      </c>
      <c r="C13" t="s">
        <v>15</v>
      </c>
      <c r="D13">
        <f t="shared" si="0"/>
        <v>0</v>
      </c>
      <c r="E13" t="s">
        <v>16</v>
      </c>
      <c r="F13">
        <f t="shared" si="1"/>
        <v>5</v>
      </c>
      <c r="G13" t="str">
        <f t="shared" si="2"/>
        <v>Neutral</v>
      </c>
      <c r="I13">
        <v>10</v>
      </c>
      <c r="J13" t="s">
        <v>44</v>
      </c>
    </row>
    <row r="14" spans="1:10">
      <c r="A14" s="1">
        <v>12</v>
      </c>
      <c r="B14" t="s">
        <v>106</v>
      </c>
      <c r="C14" t="s">
        <v>107</v>
      </c>
      <c r="D14">
        <f t="shared" si="0"/>
        <v>0.64859999999999995</v>
      </c>
      <c r="E14" t="s">
        <v>64</v>
      </c>
      <c r="F14">
        <f t="shared" si="1"/>
        <v>8</v>
      </c>
      <c r="G14" t="str">
        <f t="shared" si="2"/>
        <v>Convicción</v>
      </c>
    </row>
    <row r="15" spans="1:10">
      <c r="A15" s="1">
        <v>13</v>
      </c>
      <c r="B15" t="s">
        <v>108</v>
      </c>
      <c r="C15" t="s">
        <v>109</v>
      </c>
      <c r="D15">
        <f t="shared" si="0"/>
        <v>0.1154</v>
      </c>
      <c r="E15" t="s">
        <v>9</v>
      </c>
      <c r="F15">
        <f t="shared" si="1"/>
        <v>6</v>
      </c>
      <c r="G15" t="str">
        <f t="shared" si="2"/>
        <v>Favorable</v>
      </c>
    </row>
    <row r="16" spans="1:10">
      <c r="A16" s="1">
        <v>14</v>
      </c>
      <c r="B16" t="s">
        <v>110</v>
      </c>
      <c r="C16" t="s">
        <v>111</v>
      </c>
      <c r="D16">
        <f t="shared" si="0"/>
        <v>0.92930000000000001</v>
      </c>
      <c r="E16" t="s">
        <v>112</v>
      </c>
      <c r="F16">
        <f t="shared" si="1"/>
        <v>10</v>
      </c>
      <c r="G16" t="str">
        <f t="shared" si="2"/>
        <v>Confianza</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D62A3-2140-4484-8105-165F73E3A03C}">
  <dimension ref="A1:J17"/>
  <sheetViews>
    <sheetView workbookViewId="0">
      <selection activeCell="A2" sqref="A2:G17"/>
    </sheetView>
  </sheetViews>
  <sheetFormatPr defaultColWidth="8.7109375" defaultRowHeight="14.45"/>
  <cols>
    <col min="2" max="2" width="23.140625" customWidth="1"/>
    <col min="4" max="4" width="12.5703125" customWidth="1"/>
    <col min="5" max="5" width="0" hidden="1" customWidth="1"/>
    <col min="6" max="6" width="12.5703125" customWidth="1"/>
    <col min="7" max="7" width="14.42578125" customWidth="1"/>
  </cols>
  <sheetData>
    <row r="1" spans="1:10">
      <c r="A1" t="s">
        <v>0</v>
      </c>
      <c r="B1" s="1" t="s">
        <v>1</v>
      </c>
      <c r="C1" s="1" t="s">
        <v>2</v>
      </c>
      <c r="D1" s="1" t="s">
        <v>3</v>
      </c>
      <c r="E1" s="1" t="s">
        <v>4</v>
      </c>
      <c r="F1" s="1" t="s">
        <v>5</v>
      </c>
      <c r="G1" s="1" t="s">
        <v>6</v>
      </c>
    </row>
    <row r="2" spans="1:10">
      <c r="A2" s="1">
        <v>0</v>
      </c>
      <c r="B2" t="s">
        <v>113</v>
      </c>
      <c r="C2" t="s">
        <v>15</v>
      </c>
      <c r="D2">
        <f>+C2+0</f>
        <v>0</v>
      </c>
      <c r="E2" t="s">
        <v>16</v>
      </c>
      <c r="F2">
        <f>+E2+0</f>
        <v>5</v>
      </c>
      <c r="G2" t="str">
        <f>+VLOOKUP(F2,$I$3:$J$13,2)</f>
        <v>Neutral</v>
      </c>
    </row>
    <row r="3" spans="1:10">
      <c r="A3" s="1">
        <v>1</v>
      </c>
      <c r="B3" t="s">
        <v>114</v>
      </c>
      <c r="C3" t="s">
        <v>115</v>
      </c>
      <c r="D3">
        <f t="shared" ref="D3:D17" si="0">+C3+0</f>
        <v>0.2732</v>
      </c>
      <c r="E3" t="s">
        <v>9</v>
      </c>
      <c r="F3">
        <f t="shared" ref="F3:F17" si="1">+E3+0</f>
        <v>6</v>
      </c>
      <c r="G3" t="str">
        <f t="shared" ref="G3:G17" si="2">+VLOOKUP(F3,$I$3:$J$13,2)</f>
        <v>Favorable</v>
      </c>
      <c r="I3">
        <v>0</v>
      </c>
      <c r="J3" t="s">
        <v>13</v>
      </c>
    </row>
    <row r="4" spans="1:10">
      <c r="A4" s="1">
        <v>2</v>
      </c>
      <c r="B4" t="s">
        <v>116</v>
      </c>
      <c r="C4" t="s">
        <v>117</v>
      </c>
      <c r="D4">
        <f t="shared" si="0"/>
        <v>0.875</v>
      </c>
      <c r="E4" t="s">
        <v>28</v>
      </c>
      <c r="F4">
        <f t="shared" si="1"/>
        <v>9</v>
      </c>
      <c r="G4" t="str">
        <f t="shared" si="2"/>
        <v>Consolidación</v>
      </c>
      <c r="I4">
        <v>1</v>
      </c>
      <c r="J4" t="s">
        <v>17</v>
      </c>
    </row>
    <row r="5" spans="1:10">
      <c r="A5" s="1">
        <v>3</v>
      </c>
      <c r="B5" t="s">
        <v>118</v>
      </c>
      <c r="C5" t="s">
        <v>119</v>
      </c>
      <c r="D5">
        <f t="shared" si="0"/>
        <v>0.2263</v>
      </c>
      <c r="E5" t="s">
        <v>9</v>
      </c>
      <c r="F5">
        <f t="shared" si="1"/>
        <v>6</v>
      </c>
      <c r="G5" t="str">
        <f t="shared" si="2"/>
        <v>Favorable</v>
      </c>
      <c r="I5">
        <v>2</v>
      </c>
      <c r="J5" t="s">
        <v>20</v>
      </c>
    </row>
    <row r="6" spans="1:10">
      <c r="A6" s="1">
        <v>4</v>
      </c>
      <c r="B6" t="s">
        <v>120</v>
      </c>
      <c r="C6" t="s">
        <v>15</v>
      </c>
      <c r="D6">
        <f t="shared" si="0"/>
        <v>0</v>
      </c>
      <c r="E6" t="s">
        <v>16</v>
      </c>
      <c r="F6">
        <f t="shared" si="1"/>
        <v>5</v>
      </c>
      <c r="G6" t="str">
        <f t="shared" si="2"/>
        <v>Neutral</v>
      </c>
      <c r="I6">
        <v>3</v>
      </c>
      <c r="J6" t="s">
        <v>22</v>
      </c>
    </row>
    <row r="7" spans="1:10">
      <c r="A7" s="1">
        <v>5</v>
      </c>
      <c r="B7" t="s">
        <v>121</v>
      </c>
      <c r="C7" t="s">
        <v>122</v>
      </c>
      <c r="D7">
        <f t="shared" si="0"/>
        <v>-0.34</v>
      </c>
      <c r="E7" t="s">
        <v>95</v>
      </c>
      <c r="F7">
        <f t="shared" si="1"/>
        <v>3</v>
      </c>
      <c r="G7" t="str">
        <f t="shared" si="2"/>
        <v>Escepticismo</v>
      </c>
      <c r="I7">
        <v>4</v>
      </c>
      <c r="J7" t="s">
        <v>25</v>
      </c>
    </row>
    <row r="8" spans="1:10">
      <c r="A8" s="1">
        <v>6</v>
      </c>
      <c r="B8" t="s">
        <v>123</v>
      </c>
      <c r="C8" t="s">
        <v>67</v>
      </c>
      <c r="D8">
        <f t="shared" si="0"/>
        <v>0.36120000000000002</v>
      </c>
      <c r="E8" t="s">
        <v>12</v>
      </c>
      <c r="F8">
        <f t="shared" si="1"/>
        <v>7</v>
      </c>
      <c r="G8" t="str">
        <f t="shared" si="2"/>
        <v>Optimismo</v>
      </c>
      <c r="I8">
        <v>5</v>
      </c>
      <c r="J8" t="s">
        <v>29</v>
      </c>
    </row>
    <row r="9" spans="1:10">
      <c r="A9" s="1">
        <v>7</v>
      </c>
      <c r="B9" t="s">
        <v>124</v>
      </c>
      <c r="C9" t="s">
        <v>125</v>
      </c>
      <c r="D9">
        <f t="shared" si="0"/>
        <v>0.68579999999999997</v>
      </c>
      <c r="E9" t="s">
        <v>64</v>
      </c>
      <c r="F9">
        <f t="shared" si="1"/>
        <v>8</v>
      </c>
      <c r="G9" t="str">
        <f t="shared" si="2"/>
        <v>Convicción</v>
      </c>
      <c r="I9">
        <v>6</v>
      </c>
      <c r="J9" t="s">
        <v>32</v>
      </c>
    </row>
    <row r="10" spans="1:10">
      <c r="A10" s="1">
        <v>8</v>
      </c>
      <c r="B10" t="s">
        <v>126</v>
      </c>
      <c r="C10" t="s">
        <v>127</v>
      </c>
      <c r="D10">
        <f t="shared" si="0"/>
        <v>4.3099999999999999E-2</v>
      </c>
      <c r="E10" t="s">
        <v>16</v>
      </c>
      <c r="F10">
        <f t="shared" si="1"/>
        <v>5</v>
      </c>
      <c r="G10" t="str">
        <f t="shared" si="2"/>
        <v>Neutral</v>
      </c>
      <c r="I10">
        <v>7</v>
      </c>
      <c r="J10" t="s">
        <v>35</v>
      </c>
    </row>
    <row r="11" spans="1:10">
      <c r="A11" s="1">
        <v>9</v>
      </c>
      <c r="B11" t="s">
        <v>128</v>
      </c>
      <c r="C11" t="s">
        <v>129</v>
      </c>
      <c r="D11">
        <f t="shared" si="0"/>
        <v>0.70960000000000001</v>
      </c>
      <c r="E11" t="s">
        <v>28</v>
      </c>
      <c r="F11">
        <f t="shared" si="1"/>
        <v>9</v>
      </c>
      <c r="G11" t="str">
        <f t="shared" si="2"/>
        <v>Consolidación</v>
      </c>
      <c r="I11">
        <v>8</v>
      </c>
      <c r="J11" t="s">
        <v>38</v>
      </c>
    </row>
    <row r="12" spans="1:10">
      <c r="A12" s="1">
        <v>10</v>
      </c>
      <c r="B12" t="s">
        <v>130</v>
      </c>
      <c r="C12" t="s">
        <v>101</v>
      </c>
      <c r="D12">
        <f t="shared" si="0"/>
        <v>0.63690000000000002</v>
      </c>
      <c r="E12" t="s">
        <v>64</v>
      </c>
      <c r="F12">
        <f t="shared" si="1"/>
        <v>8</v>
      </c>
      <c r="G12" t="str">
        <f t="shared" si="2"/>
        <v>Convicción</v>
      </c>
      <c r="I12">
        <v>9</v>
      </c>
      <c r="J12" t="s">
        <v>41</v>
      </c>
    </row>
    <row r="13" spans="1:10">
      <c r="A13" s="1">
        <v>11</v>
      </c>
      <c r="B13" t="s">
        <v>131</v>
      </c>
      <c r="C13" t="s">
        <v>132</v>
      </c>
      <c r="D13">
        <f t="shared" si="0"/>
        <v>0.88070000000000004</v>
      </c>
      <c r="E13" t="s">
        <v>28</v>
      </c>
      <c r="F13">
        <f t="shared" si="1"/>
        <v>9</v>
      </c>
      <c r="G13" t="str">
        <f t="shared" si="2"/>
        <v>Consolidación</v>
      </c>
      <c r="I13">
        <v>10</v>
      </c>
      <c r="J13" t="s">
        <v>44</v>
      </c>
    </row>
    <row r="14" spans="1:10">
      <c r="A14" s="1">
        <v>12</v>
      </c>
      <c r="B14" t="s">
        <v>133</v>
      </c>
      <c r="C14" t="s">
        <v>134</v>
      </c>
      <c r="D14">
        <f t="shared" si="0"/>
        <v>-0.45879999999999999</v>
      </c>
      <c r="E14" t="s">
        <v>95</v>
      </c>
      <c r="F14">
        <f t="shared" si="1"/>
        <v>3</v>
      </c>
      <c r="G14" t="str">
        <f t="shared" si="2"/>
        <v>Escepticismo</v>
      </c>
    </row>
    <row r="15" spans="1:10">
      <c r="A15" s="1">
        <v>13</v>
      </c>
      <c r="B15" t="s">
        <v>135</v>
      </c>
      <c r="C15" t="s">
        <v>136</v>
      </c>
      <c r="D15">
        <f t="shared" si="0"/>
        <v>0.5</v>
      </c>
      <c r="E15" t="s">
        <v>12</v>
      </c>
      <c r="F15">
        <f t="shared" si="1"/>
        <v>7</v>
      </c>
      <c r="G15" t="str">
        <f t="shared" si="2"/>
        <v>Optimismo</v>
      </c>
    </row>
    <row r="16" spans="1:10">
      <c r="A16" s="1">
        <v>14</v>
      </c>
      <c r="B16" t="s">
        <v>137</v>
      </c>
      <c r="C16" t="s">
        <v>138</v>
      </c>
      <c r="D16">
        <f t="shared" si="0"/>
        <v>0.89570000000000005</v>
      </c>
      <c r="E16" t="s">
        <v>28</v>
      </c>
      <c r="F16">
        <f t="shared" si="1"/>
        <v>9</v>
      </c>
      <c r="G16" t="str">
        <f t="shared" si="2"/>
        <v>Consolidación</v>
      </c>
    </row>
    <row r="17" spans="1:7">
      <c r="A17" s="1">
        <v>15</v>
      </c>
      <c r="B17" t="s">
        <v>139</v>
      </c>
      <c r="C17" t="s">
        <v>15</v>
      </c>
      <c r="D17">
        <f t="shared" si="0"/>
        <v>0</v>
      </c>
      <c r="E17" t="s">
        <v>16</v>
      </c>
      <c r="F17">
        <f t="shared" si="1"/>
        <v>5</v>
      </c>
      <c r="G17" t="str">
        <f t="shared" si="2"/>
        <v>Neutral</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AC0D9-7785-4554-818F-052B850CA6D4}">
  <dimension ref="A1:H69"/>
  <sheetViews>
    <sheetView workbookViewId="0">
      <selection activeCell="F7" sqref="F7"/>
    </sheetView>
  </sheetViews>
  <sheetFormatPr defaultColWidth="11.42578125" defaultRowHeight="14.45"/>
  <cols>
    <col min="4" max="4" width="12.5703125" customWidth="1"/>
    <col min="6" max="6" width="12.42578125" customWidth="1"/>
    <col min="7" max="7" width="14.140625" customWidth="1"/>
  </cols>
  <sheetData>
    <row r="1" spans="1:8">
      <c r="A1" t="s">
        <v>0</v>
      </c>
      <c r="B1" t="s">
        <v>1</v>
      </c>
      <c r="C1" t="s">
        <v>2</v>
      </c>
      <c r="D1" t="s">
        <v>3</v>
      </c>
      <c r="E1" t="s">
        <v>4</v>
      </c>
      <c r="F1" t="s">
        <v>5</v>
      </c>
      <c r="G1" t="s">
        <v>6</v>
      </c>
      <c r="H1" t="s">
        <v>140</v>
      </c>
    </row>
    <row r="2" spans="1:8">
      <c r="A2">
        <v>0</v>
      </c>
      <c r="B2" t="s">
        <v>7</v>
      </c>
      <c r="C2" t="s">
        <v>8</v>
      </c>
      <c r="D2">
        <v>0.20230000000000001</v>
      </c>
      <c r="E2" t="s">
        <v>9</v>
      </c>
      <c r="F2">
        <v>6</v>
      </c>
      <c r="G2" t="s">
        <v>32</v>
      </c>
      <c r="H2" t="s">
        <v>141</v>
      </c>
    </row>
    <row r="3" spans="1:8">
      <c r="A3">
        <v>1</v>
      </c>
      <c r="B3" t="s">
        <v>10</v>
      </c>
      <c r="C3" t="s">
        <v>11</v>
      </c>
      <c r="D3">
        <v>0.49390000000000001</v>
      </c>
      <c r="E3" t="s">
        <v>12</v>
      </c>
      <c r="F3">
        <v>7</v>
      </c>
      <c r="G3" t="s">
        <v>35</v>
      </c>
      <c r="H3" t="s">
        <v>141</v>
      </c>
    </row>
    <row r="4" spans="1:8">
      <c r="A4">
        <v>2</v>
      </c>
      <c r="B4" t="s">
        <v>14</v>
      </c>
      <c r="C4" t="s">
        <v>15</v>
      </c>
      <c r="D4">
        <v>0</v>
      </c>
      <c r="E4" t="s">
        <v>16</v>
      </c>
      <c r="F4">
        <v>5</v>
      </c>
      <c r="G4" t="s">
        <v>29</v>
      </c>
      <c r="H4" t="s">
        <v>141</v>
      </c>
    </row>
    <row r="5" spans="1:8">
      <c r="A5">
        <v>3</v>
      </c>
      <c r="B5" t="s">
        <v>18</v>
      </c>
      <c r="C5" t="s">
        <v>19</v>
      </c>
      <c r="D5">
        <v>-0.51419999999999999</v>
      </c>
      <c r="E5" t="s">
        <v>4</v>
      </c>
      <c r="F5">
        <v>2</v>
      </c>
      <c r="G5" t="s">
        <v>20</v>
      </c>
      <c r="H5" t="s">
        <v>141</v>
      </c>
    </row>
    <row r="6" spans="1:8">
      <c r="A6">
        <v>4</v>
      </c>
      <c r="B6" t="s">
        <v>21</v>
      </c>
      <c r="C6" t="s">
        <v>15</v>
      </c>
      <c r="D6">
        <v>0</v>
      </c>
      <c r="E6" t="s">
        <v>16</v>
      </c>
      <c r="F6">
        <v>5</v>
      </c>
      <c r="G6" t="s">
        <v>29</v>
      </c>
      <c r="H6" t="s">
        <v>141</v>
      </c>
    </row>
    <row r="7" spans="1:8">
      <c r="A7">
        <v>5</v>
      </c>
      <c r="B7" t="s">
        <v>23</v>
      </c>
      <c r="C7" t="s">
        <v>24</v>
      </c>
      <c r="D7">
        <v>7.7200000000000005E-2</v>
      </c>
      <c r="E7" t="s">
        <v>16</v>
      </c>
      <c r="F7">
        <v>5</v>
      </c>
      <c r="G7" t="s">
        <v>29</v>
      </c>
      <c r="H7" t="s">
        <v>141</v>
      </c>
    </row>
    <row r="8" spans="1:8">
      <c r="A8">
        <v>6</v>
      </c>
      <c r="B8" t="s">
        <v>26</v>
      </c>
      <c r="C8" t="s">
        <v>27</v>
      </c>
      <c r="D8">
        <v>0.80559999999999998</v>
      </c>
      <c r="E8" t="s">
        <v>28</v>
      </c>
      <c r="F8">
        <v>9</v>
      </c>
      <c r="G8" t="s">
        <v>41</v>
      </c>
      <c r="H8" t="s">
        <v>141</v>
      </c>
    </row>
    <row r="9" spans="1:8">
      <c r="A9">
        <v>7</v>
      </c>
      <c r="B9" t="s">
        <v>30</v>
      </c>
      <c r="C9" t="s">
        <v>31</v>
      </c>
      <c r="D9">
        <v>0.34</v>
      </c>
      <c r="E9" t="s">
        <v>12</v>
      </c>
      <c r="F9">
        <v>7</v>
      </c>
      <c r="G9" t="s">
        <v>35</v>
      </c>
      <c r="H9" t="s">
        <v>141</v>
      </c>
    </row>
    <row r="10" spans="1:8">
      <c r="A10">
        <v>8</v>
      </c>
      <c r="B10" t="s">
        <v>33</v>
      </c>
      <c r="C10" t="s">
        <v>34</v>
      </c>
      <c r="D10">
        <v>0.28460000000000002</v>
      </c>
      <c r="E10" t="s">
        <v>9</v>
      </c>
      <c r="F10">
        <v>6</v>
      </c>
      <c r="G10" t="s">
        <v>32</v>
      </c>
      <c r="H10" t="s">
        <v>141</v>
      </c>
    </row>
    <row r="11" spans="1:8">
      <c r="A11">
        <v>9</v>
      </c>
      <c r="B11" t="s">
        <v>36</v>
      </c>
      <c r="C11" t="s">
        <v>37</v>
      </c>
      <c r="D11">
        <v>0.44040000000000001</v>
      </c>
      <c r="E11" t="s">
        <v>12</v>
      </c>
      <c r="F11">
        <v>7</v>
      </c>
      <c r="G11" t="s">
        <v>35</v>
      </c>
      <c r="H11" t="s">
        <v>141</v>
      </c>
    </row>
    <row r="12" spans="1:8">
      <c r="A12">
        <v>10</v>
      </c>
      <c r="B12" t="s">
        <v>39</v>
      </c>
      <c r="C12" t="s">
        <v>40</v>
      </c>
      <c r="D12">
        <v>0.81220000000000003</v>
      </c>
      <c r="E12" t="s">
        <v>28</v>
      </c>
      <c r="F12">
        <v>9</v>
      </c>
      <c r="G12" t="s">
        <v>41</v>
      </c>
      <c r="H12" t="s">
        <v>141</v>
      </c>
    </row>
    <row r="13" spans="1:8">
      <c r="A13">
        <v>11</v>
      </c>
      <c r="B13" t="s">
        <v>42</v>
      </c>
      <c r="C13" t="s">
        <v>43</v>
      </c>
      <c r="D13">
        <v>0.78849999999999998</v>
      </c>
      <c r="E13" t="s">
        <v>28</v>
      </c>
      <c r="F13">
        <v>9</v>
      </c>
      <c r="G13" t="s">
        <v>41</v>
      </c>
      <c r="H13" t="s">
        <v>141</v>
      </c>
    </row>
    <row r="14" spans="1:8">
      <c r="A14">
        <v>12</v>
      </c>
      <c r="B14" t="s">
        <v>45</v>
      </c>
      <c r="C14" t="s">
        <v>37</v>
      </c>
      <c r="D14">
        <v>0.44040000000000001</v>
      </c>
      <c r="E14" t="s">
        <v>12</v>
      </c>
      <c r="F14">
        <v>7</v>
      </c>
      <c r="G14" t="s">
        <v>35</v>
      </c>
      <c r="H14" t="s">
        <v>141</v>
      </c>
    </row>
    <row r="15" spans="1:8">
      <c r="A15">
        <v>13</v>
      </c>
      <c r="B15" t="s">
        <v>46</v>
      </c>
      <c r="C15" t="s">
        <v>47</v>
      </c>
      <c r="D15">
        <v>0.75790000000000002</v>
      </c>
      <c r="E15" t="s">
        <v>28</v>
      </c>
      <c r="F15">
        <v>9</v>
      </c>
      <c r="G15" t="s">
        <v>41</v>
      </c>
      <c r="H15" t="s">
        <v>141</v>
      </c>
    </row>
    <row r="16" spans="1:8">
      <c r="A16">
        <v>14</v>
      </c>
      <c r="B16" t="s">
        <v>48</v>
      </c>
      <c r="C16" t="s">
        <v>49</v>
      </c>
      <c r="D16">
        <v>-0.51060000000000005</v>
      </c>
      <c r="E16" t="s">
        <v>4</v>
      </c>
      <c r="F16">
        <v>2</v>
      </c>
      <c r="G16" t="s">
        <v>20</v>
      </c>
      <c r="H16" t="s">
        <v>141</v>
      </c>
    </row>
    <row r="17" spans="1:8">
      <c r="A17">
        <v>15</v>
      </c>
      <c r="B17" t="s">
        <v>50</v>
      </c>
      <c r="C17" t="s">
        <v>15</v>
      </c>
      <c r="D17">
        <v>0</v>
      </c>
      <c r="E17" t="s">
        <v>16</v>
      </c>
      <c r="F17">
        <v>5</v>
      </c>
      <c r="G17" t="s">
        <v>29</v>
      </c>
      <c r="H17" t="s">
        <v>141</v>
      </c>
    </row>
    <row r="18" spans="1:8" ht="15" thickBot="1">
      <c r="A18" s="3">
        <v>16</v>
      </c>
      <c r="B18" s="3" t="s">
        <v>51</v>
      </c>
      <c r="C18" s="3" t="s">
        <v>52</v>
      </c>
      <c r="D18" s="3">
        <v>2.4799999999999999E-2</v>
      </c>
      <c r="E18" s="3" t="s">
        <v>16</v>
      </c>
      <c r="F18" s="3">
        <v>5</v>
      </c>
      <c r="G18" s="3" t="s">
        <v>29</v>
      </c>
      <c r="H18" t="s">
        <v>141</v>
      </c>
    </row>
    <row r="19" spans="1:8" ht="15" thickTop="1">
      <c r="A19">
        <v>0</v>
      </c>
      <c r="B19" t="s">
        <v>53</v>
      </c>
      <c r="C19" t="s">
        <v>54</v>
      </c>
      <c r="D19">
        <v>0.45879999999999999</v>
      </c>
      <c r="E19" t="s">
        <v>12</v>
      </c>
      <c r="F19">
        <v>7</v>
      </c>
      <c r="G19" t="s">
        <v>35</v>
      </c>
      <c r="H19" t="s">
        <v>142</v>
      </c>
    </row>
    <row r="20" spans="1:8">
      <c r="A20">
        <v>1</v>
      </c>
      <c r="B20" t="s">
        <v>55</v>
      </c>
      <c r="C20" t="s">
        <v>56</v>
      </c>
      <c r="D20">
        <v>0.42149999999999999</v>
      </c>
      <c r="E20" t="s">
        <v>12</v>
      </c>
      <c r="F20">
        <v>7</v>
      </c>
      <c r="G20" t="s">
        <v>35</v>
      </c>
      <c r="H20" t="s">
        <v>142</v>
      </c>
    </row>
    <row r="21" spans="1:8">
      <c r="A21">
        <v>2</v>
      </c>
      <c r="B21" t="s">
        <v>57</v>
      </c>
      <c r="C21" t="s">
        <v>15</v>
      </c>
      <c r="D21">
        <v>0</v>
      </c>
      <c r="E21" t="s">
        <v>16</v>
      </c>
      <c r="F21">
        <v>5</v>
      </c>
      <c r="G21" t="s">
        <v>29</v>
      </c>
      <c r="H21" t="s">
        <v>142</v>
      </c>
    </row>
    <row r="22" spans="1:8">
      <c r="A22">
        <v>3</v>
      </c>
      <c r="B22" t="s">
        <v>58</v>
      </c>
      <c r="C22" t="s">
        <v>59</v>
      </c>
      <c r="D22">
        <v>0.77170000000000005</v>
      </c>
      <c r="E22" t="s">
        <v>28</v>
      </c>
      <c r="F22">
        <v>9</v>
      </c>
      <c r="G22" t="s">
        <v>41</v>
      </c>
      <c r="H22" t="s">
        <v>142</v>
      </c>
    </row>
    <row r="23" spans="1:8">
      <c r="A23">
        <v>4</v>
      </c>
      <c r="B23" t="s">
        <v>60</v>
      </c>
      <c r="C23" t="s">
        <v>61</v>
      </c>
      <c r="D23">
        <v>0.40189999999999998</v>
      </c>
      <c r="E23" t="s">
        <v>12</v>
      </c>
      <c r="F23">
        <v>7</v>
      </c>
      <c r="G23" t="s">
        <v>35</v>
      </c>
      <c r="H23" t="s">
        <v>142</v>
      </c>
    </row>
    <row r="24" spans="1:8">
      <c r="A24">
        <v>5</v>
      </c>
      <c r="B24" t="s">
        <v>62</v>
      </c>
      <c r="C24" t="s">
        <v>63</v>
      </c>
      <c r="D24">
        <v>0.59840000000000004</v>
      </c>
      <c r="E24" t="s">
        <v>64</v>
      </c>
      <c r="F24">
        <v>8</v>
      </c>
      <c r="G24" t="s">
        <v>38</v>
      </c>
      <c r="H24" t="s">
        <v>142</v>
      </c>
    </row>
    <row r="25" spans="1:8">
      <c r="A25">
        <v>6</v>
      </c>
      <c r="B25" t="s">
        <v>65</v>
      </c>
      <c r="C25" t="s">
        <v>15</v>
      </c>
      <c r="D25">
        <v>0</v>
      </c>
      <c r="E25" t="s">
        <v>16</v>
      </c>
      <c r="F25">
        <v>5</v>
      </c>
      <c r="G25" t="s">
        <v>29</v>
      </c>
      <c r="H25" t="s">
        <v>142</v>
      </c>
    </row>
    <row r="26" spans="1:8">
      <c r="A26">
        <v>7</v>
      </c>
      <c r="B26" t="s">
        <v>66</v>
      </c>
      <c r="C26" t="s">
        <v>67</v>
      </c>
      <c r="D26">
        <v>0.36120000000000002</v>
      </c>
      <c r="E26" t="s">
        <v>12</v>
      </c>
      <c r="F26">
        <v>7</v>
      </c>
      <c r="G26" t="s">
        <v>35</v>
      </c>
      <c r="H26" t="s">
        <v>142</v>
      </c>
    </row>
    <row r="27" spans="1:8">
      <c r="A27">
        <v>8</v>
      </c>
      <c r="B27" t="s">
        <v>68</v>
      </c>
      <c r="C27" t="s">
        <v>15</v>
      </c>
      <c r="D27">
        <v>0</v>
      </c>
      <c r="E27" t="s">
        <v>16</v>
      </c>
      <c r="F27">
        <v>5</v>
      </c>
      <c r="G27" t="s">
        <v>29</v>
      </c>
      <c r="H27" t="s">
        <v>142</v>
      </c>
    </row>
    <row r="28" spans="1:8">
      <c r="A28">
        <v>9</v>
      </c>
      <c r="B28" t="s">
        <v>69</v>
      </c>
      <c r="C28" t="s">
        <v>15</v>
      </c>
      <c r="D28">
        <v>0</v>
      </c>
      <c r="E28" t="s">
        <v>16</v>
      </c>
      <c r="F28">
        <v>5</v>
      </c>
      <c r="G28" t="s">
        <v>29</v>
      </c>
      <c r="H28" t="s">
        <v>142</v>
      </c>
    </row>
    <row r="29" spans="1:8">
      <c r="A29">
        <v>10</v>
      </c>
      <c r="B29" t="s">
        <v>70</v>
      </c>
      <c r="C29" t="s">
        <v>15</v>
      </c>
      <c r="D29">
        <v>0</v>
      </c>
      <c r="E29" t="s">
        <v>16</v>
      </c>
      <c r="F29">
        <v>5</v>
      </c>
      <c r="G29" t="s">
        <v>29</v>
      </c>
      <c r="H29" t="s">
        <v>142</v>
      </c>
    </row>
    <row r="30" spans="1:8">
      <c r="A30">
        <v>11</v>
      </c>
      <c r="B30" t="s">
        <v>71</v>
      </c>
      <c r="C30" t="s">
        <v>15</v>
      </c>
      <c r="D30">
        <v>0</v>
      </c>
      <c r="E30" t="s">
        <v>16</v>
      </c>
      <c r="F30">
        <v>5</v>
      </c>
      <c r="G30" t="s">
        <v>29</v>
      </c>
      <c r="H30" t="s">
        <v>142</v>
      </c>
    </row>
    <row r="31" spans="1:8">
      <c r="A31">
        <v>12</v>
      </c>
      <c r="B31" t="s">
        <v>72</v>
      </c>
      <c r="C31" t="s">
        <v>15</v>
      </c>
      <c r="D31">
        <v>0</v>
      </c>
      <c r="E31" t="s">
        <v>16</v>
      </c>
      <c r="F31">
        <v>5</v>
      </c>
      <c r="G31" t="s">
        <v>29</v>
      </c>
      <c r="H31" t="s">
        <v>142</v>
      </c>
    </row>
    <row r="32" spans="1:8">
      <c r="A32">
        <v>13</v>
      </c>
      <c r="B32" t="s">
        <v>73</v>
      </c>
      <c r="C32" t="s">
        <v>74</v>
      </c>
      <c r="D32">
        <v>-0.29599999999999999</v>
      </c>
      <c r="E32" t="s">
        <v>75</v>
      </c>
      <c r="F32">
        <v>4</v>
      </c>
      <c r="G32" t="s">
        <v>25</v>
      </c>
      <c r="H32" t="s">
        <v>142</v>
      </c>
    </row>
    <row r="33" spans="1:8">
      <c r="A33">
        <v>14</v>
      </c>
      <c r="B33" t="s">
        <v>76</v>
      </c>
      <c r="C33" t="s">
        <v>77</v>
      </c>
      <c r="D33">
        <v>0.80159999999999998</v>
      </c>
      <c r="E33" t="s">
        <v>28</v>
      </c>
      <c r="F33">
        <v>9</v>
      </c>
      <c r="G33" t="s">
        <v>41</v>
      </c>
      <c r="H33" t="s">
        <v>142</v>
      </c>
    </row>
    <row r="34" spans="1:8">
      <c r="A34">
        <v>15</v>
      </c>
      <c r="B34" t="s">
        <v>78</v>
      </c>
      <c r="C34" t="s">
        <v>79</v>
      </c>
      <c r="D34">
        <v>0.45219999999999999</v>
      </c>
      <c r="E34" t="s">
        <v>12</v>
      </c>
      <c r="F34">
        <v>7</v>
      </c>
      <c r="G34" t="s">
        <v>35</v>
      </c>
      <c r="H34" t="s">
        <v>142</v>
      </c>
    </row>
    <row r="35" spans="1:8">
      <c r="A35">
        <v>16</v>
      </c>
      <c r="B35" t="s">
        <v>80</v>
      </c>
      <c r="C35" t="s">
        <v>24</v>
      </c>
      <c r="D35">
        <v>7.7200000000000005E-2</v>
      </c>
      <c r="E35" t="s">
        <v>16</v>
      </c>
      <c r="F35">
        <v>5</v>
      </c>
      <c r="G35" t="s">
        <v>29</v>
      </c>
      <c r="H35" t="s">
        <v>142</v>
      </c>
    </row>
    <row r="36" spans="1:8">
      <c r="A36">
        <v>17</v>
      </c>
      <c r="B36" t="s">
        <v>81</v>
      </c>
      <c r="C36" t="s">
        <v>15</v>
      </c>
      <c r="D36">
        <v>0</v>
      </c>
      <c r="E36" t="s">
        <v>16</v>
      </c>
      <c r="F36">
        <v>5</v>
      </c>
      <c r="G36" t="s">
        <v>29</v>
      </c>
      <c r="H36" t="s">
        <v>142</v>
      </c>
    </row>
    <row r="37" spans="1:8">
      <c r="A37">
        <v>18</v>
      </c>
      <c r="B37" t="s">
        <v>82</v>
      </c>
      <c r="C37" t="s">
        <v>83</v>
      </c>
      <c r="D37">
        <v>0.15310000000000001</v>
      </c>
      <c r="E37" t="s">
        <v>9</v>
      </c>
      <c r="F37">
        <v>6</v>
      </c>
      <c r="G37" t="s">
        <v>32</v>
      </c>
      <c r="H37" t="s">
        <v>142</v>
      </c>
    </row>
    <row r="38" spans="1:8" ht="15" thickBot="1">
      <c r="A38" s="3">
        <v>19</v>
      </c>
      <c r="B38" s="3" t="s">
        <v>84</v>
      </c>
      <c r="C38" s="3" t="s">
        <v>15</v>
      </c>
      <c r="D38" s="3">
        <v>0</v>
      </c>
      <c r="E38" s="3" t="s">
        <v>16</v>
      </c>
      <c r="F38" s="3">
        <v>5</v>
      </c>
      <c r="G38" s="3" t="s">
        <v>29</v>
      </c>
      <c r="H38" t="s">
        <v>142</v>
      </c>
    </row>
    <row r="39" spans="1:8" ht="15" thickTop="1">
      <c r="A39">
        <v>0</v>
      </c>
      <c r="B39" t="s">
        <v>85</v>
      </c>
      <c r="C39" t="s">
        <v>86</v>
      </c>
      <c r="D39">
        <v>0.5766</v>
      </c>
      <c r="E39" t="s">
        <v>64</v>
      </c>
      <c r="F39">
        <v>8</v>
      </c>
      <c r="G39" t="s">
        <v>38</v>
      </c>
      <c r="H39" t="s">
        <v>143</v>
      </c>
    </row>
    <row r="40" spans="1:8">
      <c r="A40">
        <v>1</v>
      </c>
      <c r="B40" t="s">
        <v>87</v>
      </c>
      <c r="C40" t="s">
        <v>88</v>
      </c>
      <c r="D40">
        <v>0.88339999999999996</v>
      </c>
      <c r="E40" t="s">
        <v>28</v>
      </c>
      <c r="F40">
        <v>9</v>
      </c>
      <c r="G40" t="s">
        <v>41</v>
      </c>
      <c r="H40" t="s">
        <v>143</v>
      </c>
    </row>
    <row r="41" spans="1:8">
      <c r="A41">
        <v>2</v>
      </c>
      <c r="B41" t="s">
        <v>89</v>
      </c>
      <c r="C41" t="s">
        <v>90</v>
      </c>
      <c r="D41">
        <v>0.77829999999999999</v>
      </c>
      <c r="E41" t="s">
        <v>28</v>
      </c>
      <c r="F41">
        <v>9</v>
      </c>
      <c r="G41" t="s">
        <v>41</v>
      </c>
      <c r="H41" t="s">
        <v>143</v>
      </c>
    </row>
    <row r="42" spans="1:8">
      <c r="A42">
        <v>3</v>
      </c>
      <c r="B42" t="s">
        <v>91</v>
      </c>
      <c r="C42" t="s">
        <v>92</v>
      </c>
      <c r="D42">
        <v>0.47489999999999999</v>
      </c>
      <c r="E42" t="s">
        <v>12</v>
      </c>
      <c r="F42">
        <v>7</v>
      </c>
      <c r="G42" t="s">
        <v>35</v>
      </c>
      <c r="H42" t="s">
        <v>143</v>
      </c>
    </row>
    <row r="43" spans="1:8">
      <c r="A43">
        <v>4</v>
      </c>
      <c r="B43" t="s">
        <v>93</v>
      </c>
      <c r="C43" t="s">
        <v>94</v>
      </c>
      <c r="D43">
        <v>-0.31819999999999998</v>
      </c>
      <c r="E43" t="s">
        <v>95</v>
      </c>
      <c r="F43">
        <v>3</v>
      </c>
      <c r="G43" t="s">
        <v>22</v>
      </c>
      <c r="H43" t="s">
        <v>143</v>
      </c>
    </row>
    <row r="44" spans="1:8">
      <c r="A44">
        <v>5</v>
      </c>
      <c r="B44" t="s">
        <v>96</v>
      </c>
      <c r="C44" t="s">
        <v>97</v>
      </c>
      <c r="D44">
        <v>0.79059999999999997</v>
      </c>
      <c r="E44" t="s">
        <v>28</v>
      </c>
      <c r="F44">
        <v>9</v>
      </c>
      <c r="G44" t="s">
        <v>41</v>
      </c>
      <c r="H44" t="s">
        <v>143</v>
      </c>
    </row>
    <row r="45" spans="1:8">
      <c r="A45">
        <v>6</v>
      </c>
      <c r="B45" t="s">
        <v>98</v>
      </c>
      <c r="C45" t="s">
        <v>99</v>
      </c>
      <c r="D45">
        <v>0.62490000000000001</v>
      </c>
      <c r="E45" t="s">
        <v>64</v>
      </c>
      <c r="F45">
        <v>8</v>
      </c>
      <c r="G45" t="s">
        <v>38</v>
      </c>
      <c r="H45" t="s">
        <v>143</v>
      </c>
    </row>
    <row r="46" spans="1:8">
      <c r="A46">
        <v>7</v>
      </c>
      <c r="B46" t="s">
        <v>100</v>
      </c>
      <c r="C46" t="s">
        <v>101</v>
      </c>
      <c r="D46">
        <v>0.63690000000000002</v>
      </c>
      <c r="E46" t="s">
        <v>64</v>
      </c>
      <c r="F46">
        <v>8</v>
      </c>
      <c r="G46" t="s">
        <v>38</v>
      </c>
      <c r="H46" t="s">
        <v>143</v>
      </c>
    </row>
    <row r="47" spans="1:8">
      <c r="A47">
        <v>8</v>
      </c>
      <c r="B47" t="s">
        <v>102</v>
      </c>
      <c r="C47" t="s">
        <v>15</v>
      </c>
      <c r="D47">
        <v>0</v>
      </c>
      <c r="E47" t="s">
        <v>16</v>
      </c>
      <c r="F47">
        <v>5</v>
      </c>
      <c r="G47" t="s">
        <v>29</v>
      </c>
      <c r="H47" t="s">
        <v>143</v>
      </c>
    </row>
    <row r="48" spans="1:8">
      <c r="A48">
        <v>9</v>
      </c>
      <c r="B48" t="s">
        <v>103</v>
      </c>
      <c r="C48" t="s">
        <v>15</v>
      </c>
      <c r="D48">
        <v>0</v>
      </c>
      <c r="E48" t="s">
        <v>16</v>
      </c>
      <c r="F48">
        <v>5</v>
      </c>
      <c r="G48" t="s">
        <v>29</v>
      </c>
      <c r="H48" t="s">
        <v>143</v>
      </c>
    </row>
    <row r="49" spans="1:8">
      <c r="A49">
        <v>10</v>
      </c>
      <c r="B49" t="s">
        <v>104</v>
      </c>
      <c r="C49" t="s">
        <v>67</v>
      </c>
      <c r="D49">
        <v>0.36120000000000002</v>
      </c>
      <c r="E49" t="s">
        <v>12</v>
      </c>
      <c r="F49">
        <v>7</v>
      </c>
      <c r="G49" t="s">
        <v>35</v>
      </c>
      <c r="H49" t="s">
        <v>143</v>
      </c>
    </row>
    <row r="50" spans="1:8">
      <c r="A50">
        <v>11</v>
      </c>
      <c r="B50" t="s">
        <v>105</v>
      </c>
      <c r="C50" t="s">
        <v>15</v>
      </c>
      <c r="D50">
        <v>0</v>
      </c>
      <c r="E50" t="s">
        <v>16</v>
      </c>
      <c r="F50">
        <v>5</v>
      </c>
      <c r="G50" t="s">
        <v>29</v>
      </c>
      <c r="H50" t="s">
        <v>143</v>
      </c>
    </row>
    <row r="51" spans="1:8">
      <c r="A51">
        <v>12</v>
      </c>
      <c r="B51" t="s">
        <v>106</v>
      </c>
      <c r="C51" t="s">
        <v>107</v>
      </c>
      <c r="D51">
        <v>0.64859999999999995</v>
      </c>
      <c r="E51" t="s">
        <v>64</v>
      </c>
      <c r="F51">
        <v>8</v>
      </c>
      <c r="G51" t="s">
        <v>38</v>
      </c>
      <c r="H51" t="s">
        <v>143</v>
      </c>
    </row>
    <row r="52" spans="1:8">
      <c r="A52">
        <v>13</v>
      </c>
      <c r="B52" t="s">
        <v>108</v>
      </c>
      <c r="C52" t="s">
        <v>109</v>
      </c>
      <c r="D52">
        <v>0.1154</v>
      </c>
      <c r="E52" t="s">
        <v>9</v>
      </c>
      <c r="F52">
        <v>6</v>
      </c>
      <c r="G52" t="s">
        <v>32</v>
      </c>
      <c r="H52" t="s">
        <v>143</v>
      </c>
    </row>
    <row r="53" spans="1:8" ht="15" thickBot="1">
      <c r="A53" s="3">
        <v>14</v>
      </c>
      <c r="B53" s="3" t="s">
        <v>110</v>
      </c>
      <c r="C53" s="3" t="s">
        <v>111</v>
      </c>
      <c r="D53" s="3">
        <v>0.92930000000000001</v>
      </c>
      <c r="E53" s="3" t="s">
        <v>112</v>
      </c>
      <c r="F53" s="3">
        <v>10</v>
      </c>
      <c r="G53" s="3" t="s">
        <v>44</v>
      </c>
      <c r="H53" t="s">
        <v>143</v>
      </c>
    </row>
    <row r="54" spans="1:8" ht="15" thickTop="1">
      <c r="A54">
        <v>0</v>
      </c>
      <c r="B54" t="s">
        <v>113</v>
      </c>
      <c r="C54" t="s">
        <v>15</v>
      </c>
      <c r="D54">
        <v>0</v>
      </c>
      <c r="E54" t="s">
        <v>16</v>
      </c>
      <c r="F54">
        <v>5</v>
      </c>
      <c r="G54" t="s">
        <v>29</v>
      </c>
      <c r="H54" t="s">
        <v>144</v>
      </c>
    </row>
    <row r="55" spans="1:8">
      <c r="A55">
        <v>1</v>
      </c>
      <c r="B55" t="s">
        <v>114</v>
      </c>
      <c r="C55" t="s">
        <v>115</v>
      </c>
      <c r="D55">
        <v>0.2732</v>
      </c>
      <c r="E55" t="s">
        <v>9</v>
      </c>
      <c r="F55">
        <v>6</v>
      </c>
      <c r="G55" t="s">
        <v>32</v>
      </c>
      <c r="H55" t="s">
        <v>144</v>
      </c>
    </row>
    <row r="56" spans="1:8">
      <c r="A56">
        <v>2</v>
      </c>
      <c r="B56" t="s">
        <v>116</v>
      </c>
      <c r="C56" t="s">
        <v>117</v>
      </c>
      <c r="D56">
        <v>0.875</v>
      </c>
      <c r="E56" t="s">
        <v>28</v>
      </c>
      <c r="F56">
        <v>9</v>
      </c>
      <c r="G56" t="s">
        <v>41</v>
      </c>
      <c r="H56" t="s">
        <v>144</v>
      </c>
    </row>
    <row r="57" spans="1:8">
      <c r="A57">
        <v>3</v>
      </c>
      <c r="B57" t="s">
        <v>118</v>
      </c>
      <c r="C57" t="s">
        <v>119</v>
      </c>
      <c r="D57">
        <v>0.2263</v>
      </c>
      <c r="E57" t="s">
        <v>9</v>
      </c>
      <c r="F57">
        <v>6</v>
      </c>
      <c r="G57" t="s">
        <v>32</v>
      </c>
      <c r="H57" t="s">
        <v>144</v>
      </c>
    </row>
    <row r="58" spans="1:8">
      <c r="A58">
        <v>4</v>
      </c>
      <c r="B58" t="s">
        <v>120</v>
      </c>
      <c r="C58" t="s">
        <v>15</v>
      </c>
      <c r="D58">
        <v>0</v>
      </c>
      <c r="E58" t="s">
        <v>16</v>
      </c>
      <c r="F58">
        <v>5</v>
      </c>
      <c r="G58" t="s">
        <v>29</v>
      </c>
      <c r="H58" t="s">
        <v>144</v>
      </c>
    </row>
    <row r="59" spans="1:8">
      <c r="A59">
        <v>5</v>
      </c>
      <c r="B59" t="s">
        <v>121</v>
      </c>
      <c r="C59" t="s">
        <v>122</v>
      </c>
      <c r="D59">
        <v>-0.34</v>
      </c>
      <c r="E59" t="s">
        <v>95</v>
      </c>
      <c r="F59">
        <v>3</v>
      </c>
      <c r="G59" t="s">
        <v>22</v>
      </c>
      <c r="H59" t="s">
        <v>144</v>
      </c>
    </row>
    <row r="60" spans="1:8">
      <c r="A60">
        <v>6</v>
      </c>
      <c r="B60" t="s">
        <v>123</v>
      </c>
      <c r="C60" t="s">
        <v>67</v>
      </c>
      <c r="D60">
        <v>0.36120000000000002</v>
      </c>
      <c r="E60" t="s">
        <v>12</v>
      </c>
      <c r="F60">
        <v>7</v>
      </c>
      <c r="G60" t="s">
        <v>35</v>
      </c>
      <c r="H60" t="s">
        <v>144</v>
      </c>
    </row>
    <row r="61" spans="1:8">
      <c r="A61">
        <v>7</v>
      </c>
      <c r="B61" t="s">
        <v>124</v>
      </c>
      <c r="C61" t="s">
        <v>125</v>
      </c>
      <c r="D61">
        <v>0.68579999999999997</v>
      </c>
      <c r="E61" t="s">
        <v>64</v>
      </c>
      <c r="F61">
        <v>8</v>
      </c>
      <c r="G61" t="s">
        <v>38</v>
      </c>
      <c r="H61" t="s">
        <v>144</v>
      </c>
    </row>
    <row r="62" spans="1:8">
      <c r="A62">
        <v>8</v>
      </c>
      <c r="B62" t="s">
        <v>126</v>
      </c>
      <c r="C62" t="s">
        <v>127</v>
      </c>
      <c r="D62">
        <v>4.3099999999999999E-2</v>
      </c>
      <c r="E62" t="s">
        <v>16</v>
      </c>
      <c r="F62">
        <v>5</v>
      </c>
      <c r="G62" t="s">
        <v>29</v>
      </c>
      <c r="H62" t="s">
        <v>144</v>
      </c>
    </row>
    <row r="63" spans="1:8">
      <c r="A63">
        <v>9</v>
      </c>
      <c r="B63" t="s">
        <v>128</v>
      </c>
      <c r="C63" t="s">
        <v>129</v>
      </c>
      <c r="D63">
        <v>0.70960000000000001</v>
      </c>
      <c r="E63" t="s">
        <v>28</v>
      </c>
      <c r="F63">
        <v>9</v>
      </c>
      <c r="G63" t="s">
        <v>41</v>
      </c>
      <c r="H63" t="s">
        <v>144</v>
      </c>
    </row>
    <row r="64" spans="1:8">
      <c r="A64">
        <v>10</v>
      </c>
      <c r="B64" t="s">
        <v>130</v>
      </c>
      <c r="C64" t="s">
        <v>101</v>
      </c>
      <c r="D64">
        <v>0.63690000000000002</v>
      </c>
      <c r="E64" t="s">
        <v>64</v>
      </c>
      <c r="F64">
        <v>8</v>
      </c>
      <c r="G64" t="s">
        <v>38</v>
      </c>
      <c r="H64" t="s">
        <v>144</v>
      </c>
    </row>
    <row r="65" spans="1:8">
      <c r="A65">
        <v>11</v>
      </c>
      <c r="B65" t="s">
        <v>131</v>
      </c>
      <c r="C65" t="s">
        <v>132</v>
      </c>
      <c r="D65">
        <v>0.88070000000000004</v>
      </c>
      <c r="E65" t="s">
        <v>28</v>
      </c>
      <c r="F65">
        <v>9</v>
      </c>
      <c r="G65" t="s">
        <v>41</v>
      </c>
      <c r="H65" t="s">
        <v>144</v>
      </c>
    </row>
    <row r="66" spans="1:8">
      <c r="A66">
        <v>12</v>
      </c>
      <c r="B66" t="s">
        <v>133</v>
      </c>
      <c r="C66" t="s">
        <v>134</v>
      </c>
      <c r="D66">
        <v>-0.45879999999999999</v>
      </c>
      <c r="E66" t="s">
        <v>95</v>
      </c>
      <c r="F66">
        <v>3</v>
      </c>
      <c r="G66" t="s">
        <v>22</v>
      </c>
      <c r="H66" t="s">
        <v>144</v>
      </c>
    </row>
    <row r="67" spans="1:8">
      <c r="A67">
        <v>13</v>
      </c>
      <c r="B67" t="s">
        <v>135</v>
      </c>
      <c r="C67" t="s">
        <v>136</v>
      </c>
      <c r="D67">
        <v>0.5</v>
      </c>
      <c r="E67" t="s">
        <v>12</v>
      </c>
      <c r="F67">
        <v>7</v>
      </c>
      <c r="G67" t="s">
        <v>35</v>
      </c>
      <c r="H67" t="s">
        <v>144</v>
      </c>
    </row>
    <row r="68" spans="1:8">
      <c r="A68">
        <v>14</v>
      </c>
      <c r="B68" t="s">
        <v>137</v>
      </c>
      <c r="C68" t="s">
        <v>138</v>
      </c>
      <c r="D68">
        <v>0.89570000000000005</v>
      </c>
      <c r="E68" t="s">
        <v>28</v>
      </c>
      <c r="F68">
        <v>9</v>
      </c>
      <c r="G68" t="s">
        <v>41</v>
      </c>
      <c r="H68" t="s">
        <v>144</v>
      </c>
    </row>
    <row r="69" spans="1:8">
      <c r="A69">
        <v>15</v>
      </c>
      <c r="B69" t="s">
        <v>139</v>
      </c>
      <c r="C69" t="s">
        <v>15</v>
      </c>
      <c r="D69">
        <v>0</v>
      </c>
      <c r="E69" t="s">
        <v>16</v>
      </c>
      <c r="F69">
        <v>5</v>
      </c>
      <c r="G69" t="s">
        <v>29</v>
      </c>
      <c r="H69" t="s">
        <v>144</v>
      </c>
    </row>
  </sheetData>
  <phoneticPr fontId="4"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DC8AB-D3E7-4067-A647-EC45357747C5}">
  <dimension ref="B2:M6"/>
  <sheetViews>
    <sheetView workbookViewId="0">
      <selection activeCell="I5" sqref="I5"/>
    </sheetView>
  </sheetViews>
  <sheetFormatPr defaultColWidth="11.42578125" defaultRowHeight="14.45"/>
  <cols>
    <col min="2" max="2" width="11.140625" customWidth="1"/>
    <col min="4" max="4" width="12" customWidth="1"/>
    <col min="5" max="5" width="13.7109375" customWidth="1"/>
    <col min="6" max="6" width="14" customWidth="1"/>
    <col min="7" max="7" width="11.85546875" customWidth="1"/>
    <col min="10" max="10" width="12.140625" customWidth="1"/>
    <col min="11" max="11" width="11.85546875" customWidth="1"/>
    <col min="12" max="12" width="14.5703125" customWidth="1"/>
  </cols>
  <sheetData>
    <row r="2" spans="2:13">
      <c r="B2" t="s">
        <v>145</v>
      </c>
      <c r="C2" t="s">
        <v>13</v>
      </c>
      <c r="D2" t="s">
        <v>17</v>
      </c>
      <c r="E2" t="s">
        <v>20</v>
      </c>
      <c r="F2" t="s">
        <v>22</v>
      </c>
      <c r="G2" t="s">
        <v>25</v>
      </c>
      <c r="H2" t="s">
        <v>29</v>
      </c>
      <c r="I2" t="s">
        <v>32</v>
      </c>
      <c r="J2" t="s">
        <v>35</v>
      </c>
      <c r="K2" t="s">
        <v>38</v>
      </c>
      <c r="L2" t="s">
        <v>41</v>
      </c>
      <c r="M2" t="s">
        <v>44</v>
      </c>
    </row>
    <row r="3" spans="2:13">
      <c r="B3" t="s">
        <v>141</v>
      </c>
      <c r="C3">
        <v>0</v>
      </c>
      <c r="D3">
        <v>0</v>
      </c>
      <c r="E3">
        <v>2</v>
      </c>
      <c r="F3">
        <v>0</v>
      </c>
      <c r="G3">
        <v>0</v>
      </c>
      <c r="H3">
        <f>+(G3+I3)/2</f>
        <v>1</v>
      </c>
      <c r="I3">
        <v>2</v>
      </c>
      <c r="J3">
        <v>4</v>
      </c>
      <c r="K3">
        <v>0</v>
      </c>
      <c r="L3">
        <v>4</v>
      </c>
      <c r="M3">
        <v>0</v>
      </c>
    </row>
    <row r="4" spans="2:13">
      <c r="B4" t="s">
        <v>142</v>
      </c>
      <c r="C4">
        <v>0</v>
      </c>
      <c r="D4">
        <v>0</v>
      </c>
      <c r="E4">
        <v>0</v>
      </c>
      <c r="F4">
        <v>0</v>
      </c>
      <c r="G4">
        <v>1</v>
      </c>
      <c r="H4">
        <f t="shared" ref="H4:H6" si="0">+(G4+I4)/2</f>
        <v>1</v>
      </c>
      <c r="I4">
        <v>1</v>
      </c>
      <c r="J4">
        <v>5</v>
      </c>
      <c r="K4">
        <v>1</v>
      </c>
      <c r="L4">
        <v>2</v>
      </c>
      <c r="M4">
        <v>0</v>
      </c>
    </row>
    <row r="5" spans="2:13">
      <c r="B5" t="s">
        <v>143</v>
      </c>
      <c r="C5">
        <v>0</v>
      </c>
      <c r="D5">
        <v>0</v>
      </c>
      <c r="E5">
        <v>0</v>
      </c>
      <c r="F5">
        <v>1</v>
      </c>
      <c r="G5">
        <v>0</v>
      </c>
      <c r="H5">
        <f>+(G5+I5)/2</f>
        <v>0.5</v>
      </c>
      <c r="I5">
        <v>1</v>
      </c>
      <c r="J5">
        <v>2</v>
      </c>
      <c r="K5">
        <v>4</v>
      </c>
      <c r="L5">
        <v>3</v>
      </c>
      <c r="M5">
        <v>1</v>
      </c>
    </row>
    <row r="6" spans="2:13">
      <c r="B6" t="s">
        <v>144</v>
      </c>
      <c r="C6">
        <v>0</v>
      </c>
      <c r="D6">
        <v>0</v>
      </c>
      <c r="E6">
        <v>0</v>
      </c>
      <c r="F6">
        <v>2</v>
      </c>
      <c r="G6">
        <v>0</v>
      </c>
      <c r="H6">
        <f t="shared" si="0"/>
        <v>0</v>
      </c>
      <c r="I6">
        <v>0</v>
      </c>
      <c r="J6">
        <v>1</v>
      </c>
      <c r="K6">
        <v>1</v>
      </c>
      <c r="L6">
        <v>3</v>
      </c>
      <c r="M6">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BA9C-4F14-4DA5-B966-8200F7A54D61}">
  <dimension ref="D2:L17"/>
  <sheetViews>
    <sheetView showGridLines="0" tabSelected="1" workbookViewId="0">
      <selection activeCell="F14" sqref="F14"/>
    </sheetView>
  </sheetViews>
  <sheetFormatPr defaultColWidth="11.42578125" defaultRowHeight="14.45"/>
  <cols>
    <col min="4" max="4" width="12.42578125" customWidth="1"/>
    <col min="5" max="5" width="14.140625" customWidth="1"/>
    <col min="6" max="9" width="14.28515625" customWidth="1"/>
  </cols>
  <sheetData>
    <row r="2" spans="4:12">
      <c r="D2" s="23" t="s">
        <v>146</v>
      </c>
      <c r="E2" s="24" t="s">
        <v>6</v>
      </c>
      <c r="F2" s="24" t="s">
        <v>141</v>
      </c>
      <c r="G2" s="24" t="s">
        <v>142</v>
      </c>
      <c r="H2" s="24" t="s">
        <v>143</v>
      </c>
      <c r="I2" s="28" t="s">
        <v>144</v>
      </c>
      <c r="J2" s="23" t="s">
        <v>147</v>
      </c>
      <c r="K2" s="24" t="s">
        <v>148</v>
      </c>
      <c r="L2" s="25" t="s">
        <v>149</v>
      </c>
    </row>
    <row r="3" spans="4:12">
      <c r="D3" s="8">
        <v>0</v>
      </c>
      <c r="E3" s="9" t="s">
        <v>13</v>
      </c>
      <c r="F3" s="9">
        <v>0</v>
      </c>
      <c r="G3" s="9">
        <v>0</v>
      </c>
      <c r="H3" s="9">
        <v>0</v>
      </c>
      <c r="I3" s="29">
        <v>0</v>
      </c>
      <c r="J3" s="26">
        <v>0</v>
      </c>
      <c r="K3" s="26">
        <v>0</v>
      </c>
      <c r="L3" s="26">
        <v>0</v>
      </c>
    </row>
    <row r="4" spans="4:12">
      <c r="D4" s="8">
        <v>1</v>
      </c>
      <c r="E4" s="9" t="s">
        <v>17</v>
      </c>
      <c r="F4" s="9">
        <v>0</v>
      </c>
      <c r="G4" s="9">
        <v>0</v>
      </c>
      <c r="H4" s="9">
        <v>0</v>
      </c>
      <c r="I4" s="29">
        <v>0</v>
      </c>
      <c r="J4" s="26">
        <v>0</v>
      </c>
      <c r="K4" s="26">
        <v>0</v>
      </c>
      <c r="L4" s="26">
        <v>0</v>
      </c>
    </row>
    <row r="5" spans="4:12">
      <c r="D5" s="8">
        <v>2</v>
      </c>
      <c r="E5" s="9" t="s">
        <v>20</v>
      </c>
      <c r="F5" s="9">
        <v>2</v>
      </c>
      <c r="G5" s="9">
        <v>0</v>
      </c>
      <c r="H5" s="9">
        <v>0</v>
      </c>
      <c r="I5" s="29">
        <v>0</v>
      </c>
      <c r="J5" s="26">
        <v>0</v>
      </c>
      <c r="K5" s="26">
        <v>0</v>
      </c>
      <c r="L5" s="26">
        <v>0</v>
      </c>
    </row>
    <row r="6" spans="4:12">
      <c r="D6" s="8">
        <v>3</v>
      </c>
      <c r="E6" s="9" t="s">
        <v>22</v>
      </c>
      <c r="F6" s="9">
        <v>0</v>
      </c>
      <c r="G6" s="9">
        <v>0</v>
      </c>
      <c r="H6" s="9">
        <v>1</v>
      </c>
      <c r="I6" s="29">
        <v>2</v>
      </c>
      <c r="J6" s="26">
        <v>0</v>
      </c>
      <c r="K6" s="10">
        <f t="shared" ref="K4:K13" si="0">+(H6-G6)/H6</f>
        <v>1</v>
      </c>
      <c r="L6" s="11">
        <f t="shared" ref="L4:L13" si="1">+(I6-H6)/I6</f>
        <v>0.5</v>
      </c>
    </row>
    <row r="7" spans="4:12">
      <c r="D7" s="8">
        <v>4</v>
      </c>
      <c r="E7" s="9" t="s">
        <v>25</v>
      </c>
      <c r="F7" s="9">
        <v>0</v>
      </c>
      <c r="G7" s="9">
        <v>1</v>
      </c>
      <c r="H7" s="9">
        <v>0</v>
      </c>
      <c r="I7" s="29">
        <v>0</v>
      </c>
      <c r="J7" s="26">
        <f t="shared" ref="J4:J13" si="2">+(G7-F7)/G7</f>
        <v>1</v>
      </c>
      <c r="K7" s="10">
        <v>0</v>
      </c>
      <c r="L7" s="11">
        <v>0</v>
      </c>
    </row>
    <row r="8" spans="4:12">
      <c r="D8" s="8">
        <v>5</v>
      </c>
      <c r="E8" s="9" t="s">
        <v>29</v>
      </c>
      <c r="F8" s="9">
        <v>5</v>
      </c>
      <c r="G8" s="9">
        <v>10</v>
      </c>
      <c r="H8" s="9">
        <v>3</v>
      </c>
      <c r="I8" s="29">
        <v>2</v>
      </c>
      <c r="J8" s="26">
        <f t="shared" si="2"/>
        <v>0.5</v>
      </c>
      <c r="K8" s="12">
        <f>+(H8-G8)/H8</f>
        <v>-2.3333333333333335</v>
      </c>
      <c r="L8" s="11">
        <f t="shared" si="1"/>
        <v>-0.5</v>
      </c>
    </row>
    <row r="9" spans="4:12">
      <c r="D9" s="8">
        <v>6</v>
      </c>
      <c r="E9" s="9" t="s">
        <v>32</v>
      </c>
      <c r="F9" s="9">
        <v>2</v>
      </c>
      <c r="G9" s="9">
        <v>1</v>
      </c>
      <c r="H9" s="9">
        <v>1</v>
      </c>
      <c r="I9" s="29">
        <v>0</v>
      </c>
      <c r="J9" s="26">
        <f t="shared" si="2"/>
        <v>-1</v>
      </c>
      <c r="K9" s="10">
        <f t="shared" si="0"/>
        <v>0</v>
      </c>
      <c r="L9" s="11">
        <v>0</v>
      </c>
    </row>
    <row r="10" spans="4:12">
      <c r="D10" s="8">
        <v>7</v>
      </c>
      <c r="E10" s="9" t="s">
        <v>35</v>
      </c>
      <c r="F10" s="9">
        <v>4</v>
      </c>
      <c r="G10" s="9">
        <v>5</v>
      </c>
      <c r="H10" s="9">
        <v>2</v>
      </c>
      <c r="I10" s="29">
        <v>1</v>
      </c>
      <c r="J10" s="26">
        <f t="shared" si="2"/>
        <v>0.2</v>
      </c>
      <c r="K10" s="12">
        <f>+(H10-G10)/H10</f>
        <v>-1.5</v>
      </c>
      <c r="L10" s="11">
        <f t="shared" si="1"/>
        <v>-1</v>
      </c>
    </row>
    <row r="11" spans="4:12">
      <c r="D11" s="8">
        <v>8</v>
      </c>
      <c r="E11" s="9" t="s">
        <v>38</v>
      </c>
      <c r="F11" s="9">
        <v>0</v>
      </c>
      <c r="G11" s="9">
        <v>1</v>
      </c>
      <c r="H11" s="9">
        <v>4</v>
      </c>
      <c r="I11" s="29">
        <v>1</v>
      </c>
      <c r="J11" s="26">
        <f t="shared" si="2"/>
        <v>1</v>
      </c>
      <c r="K11" s="10">
        <f t="shared" si="0"/>
        <v>0.75</v>
      </c>
      <c r="L11" s="13">
        <f t="shared" si="1"/>
        <v>-3</v>
      </c>
    </row>
    <row r="12" spans="4:12">
      <c r="D12" s="8">
        <v>9</v>
      </c>
      <c r="E12" s="9" t="s">
        <v>41</v>
      </c>
      <c r="F12" s="9">
        <v>4</v>
      </c>
      <c r="G12" s="9">
        <v>2</v>
      </c>
      <c r="H12" s="9">
        <v>3</v>
      </c>
      <c r="I12" s="29">
        <v>3</v>
      </c>
      <c r="J12" s="26">
        <f t="shared" si="2"/>
        <v>-1</v>
      </c>
      <c r="K12" s="10">
        <f t="shared" si="0"/>
        <v>0.33333333333333331</v>
      </c>
      <c r="L12" s="11">
        <f t="shared" si="1"/>
        <v>0</v>
      </c>
    </row>
    <row r="13" spans="4:12">
      <c r="D13" s="14">
        <v>10</v>
      </c>
      <c r="E13" s="15" t="s">
        <v>44</v>
      </c>
      <c r="F13" s="15">
        <v>0</v>
      </c>
      <c r="G13" s="15">
        <v>0</v>
      </c>
      <c r="H13" s="15">
        <v>1</v>
      </c>
      <c r="I13" s="30">
        <v>0</v>
      </c>
      <c r="J13" s="27">
        <v>0</v>
      </c>
      <c r="K13" s="16">
        <v>0</v>
      </c>
      <c r="L13" s="17">
        <v>0</v>
      </c>
    </row>
    <row r="14" spans="4:12" ht="15">
      <c r="D14" s="14"/>
      <c r="E14" s="15"/>
      <c r="F14" s="15"/>
      <c r="G14" s="15"/>
      <c r="H14" s="15"/>
      <c r="I14" s="30"/>
      <c r="J14" s="16"/>
      <c r="K14" s="16"/>
      <c r="L14" s="17"/>
    </row>
    <row r="15" spans="4:12" hidden="1">
      <c r="E15" s="6" t="s">
        <v>150</v>
      </c>
      <c r="F15" s="19" t="s">
        <v>151</v>
      </c>
      <c r="G15" s="19" t="s">
        <v>152</v>
      </c>
      <c r="H15" s="19" t="s">
        <v>153</v>
      </c>
      <c r="I15" s="7" t="s">
        <v>154</v>
      </c>
    </row>
    <row r="16" spans="4:12">
      <c r="E16" s="5" t="s">
        <v>155</v>
      </c>
      <c r="F16" s="4">
        <f>+SUM(F3:F13)</f>
        <v>17</v>
      </c>
      <c r="G16" s="4">
        <f>+SUM(G3:G13)</f>
        <v>20</v>
      </c>
      <c r="H16" s="4">
        <f>+SUM(H3:H13)</f>
        <v>15</v>
      </c>
      <c r="I16" s="18">
        <f>+SUM(I3:I13)</f>
        <v>9</v>
      </c>
    </row>
    <row r="17" spans="5:9">
      <c r="E17" s="20" t="s">
        <v>156</v>
      </c>
      <c r="F17" s="21">
        <f>1-(F8/F16)</f>
        <v>0.70588235294117641</v>
      </c>
      <c r="G17" s="21">
        <f>1-(G8/G16)</f>
        <v>0.5</v>
      </c>
      <c r="H17" s="21">
        <f>1-(H8/H16)</f>
        <v>0.8</v>
      </c>
      <c r="I17" s="22">
        <f>1-(I8/I16)</f>
        <v>0.77777777777777779</v>
      </c>
    </row>
  </sheetData>
  <phoneticPr fontId="4" type="noConversion"/>
  <pageMargins left="0.7" right="0.7" top="0.75" bottom="0.75" header="0.3" footer="0.3"/>
  <ignoredErrors>
    <ignoredError sqref="J3:L13 F16:I16" calculatedColumn="1"/>
  </ignoredErrors>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E7985C280FAE54384EE67F81A2642F9" ma:contentTypeVersion="18" ma:contentTypeDescription="Crear nuevo documento." ma:contentTypeScope="" ma:versionID="30f3a34f00a0a3ac5935cbbeb65c22e2">
  <xsd:schema xmlns:xsd="http://www.w3.org/2001/XMLSchema" xmlns:xs="http://www.w3.org/2001/XMLSchema" xmlns:p="http://schemas.microsoft.com/office/2006/metadata/properties" xmlns:ns3="06bf26bb-99e4-4120-8032-9a488c8e4d8c" xmlns:ns4="8a8100bd-da09-4e62-b255-1bccdb7454de" targetNamespace="http://schemas.microsoft.com/office/2006/metadata/properties" ma:root="true" ma:fieldsID="b68b323a57b99c1af60581e86e71e722" ns3:_="" ns4:_="">
    <xsd:import namespace="06bf26bb-99e4-4120-8032-9a488c8e4d8c"/>
    <xsd:import namespace="8a8100bd-da09-4e62-b255-1bccdb7454d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LengthInSeconds" minOccurs="0"/>
                <xsd:element ref="ns3:MediaServiceLocation" minOccurs="0"/>
                <xsd:element ref="ns3:MediaServiceSearchProperties"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bf26bb-99e4-4120-8032-9a488c8e4d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description="" ma:hidden="true" ma:indexed="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_activity" ma:index="23" nillable="true" ma:displayName="_activity" ma:hidden="true" ma:internalName="_activity">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a8100bd-da09-4e62-b255-1bccdb7454de"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element name="SharingHintHash" ma:index="19"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06bf26bb-99e4-4120-8032-9a488c8e4d8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D92F07-7DB6-4267-BDBE-7AD8A91C2657}"/>
</file>

<file path=customXml/itemProps2.xml><?xml version="1.0" encoding="utf-8"?>
<ds:datastoreItem xmlns:ds="http://schemas.openxmlformats.org/officeDocument/2006/customXml" ds:itemID="{9226F290-B452-4C88-9763-A178581C413F}"/>
</file>

<file path=customXml/itemProps3.xml><?xml version="1.0" encoding="utf-8"?>
<ds:datastoreItem xmlns:ds="http://schemas.openxmlformats.org/officeDocument/2006/customXml" ds:itemID="{4D219254-CAEA-487F-ADDA-6FE5AE8DBCE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Alejandro Agudelo</dc:creator>
  <cp:keywords/>
  <dc:description/>
  <cp:lastModifiedBy>Usuario invitado</cp:lastModifiedBy>
  <cp:revision/>
  <dcterms:created xsi:type="dcterms:W3CDTF">2024-11-05T20:45:38Z</dcterms:created>
  <dcterms:modified xsi:type="dcterms:W3CDTF">2024-11-07T15:49:06Z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0x010100AE7985C280FAE54384EE67F81A2642F9</vt:lpwstr>
  </property>
</Properties>
</file>