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585"/>
  </bookViews>
  <sheets>
    <sheet name="MainSheet" sheetId="1" r:id="rId1"/>
    <sheet name="Database" sheetId="2" r:id="rId2"/>
    <sheet name="Calculations" sheetId="4" r:id="rId3"/>
  </sheets>
  <definedNames>
    <definedName name="AbilityAttColumn">Database!$Q:$Q</definedName>
    <definedName name="AbilityBoostColumn">Database!$O:$O</definedName>
    <definedName name="AbilityBoostStart">Database!$O$1</definedName>
    <definedName name="AbilityDexColum">Database!$P:$P</definedName>
    <definedName name="AbilityDexColumn">Database!$P:$P</definedName>
    <definedName name="AbilityNameColumn">Database!$M:$M</definedName>
    <definedName name="AbilityTypeColumn">Database!$L:$L</definedName>
    <definedName name="AbilityTypeStart">Database!$L$1</definedName>
    <definedName name="ArmorAttColumn">Database!$T:$T</definedName>
    <definedName name="ArmorBoostColumn">Database!$R:$R</definedName>
    <definedName name="ArmorBoostStart">Database!$R$1</definedName>
    <definedName name="ArmorDexColumn">Database!$S:$S</definedName>
    <definedName name="ArmorNameColumn">Database!$J:$J</definedName>
    <definedName name="ArmorTypeColumn">Database!$I:$I</definedName>
    <definedName name="ArmorTypeStart">Database!$I$1</definedName>
    <definedName name="ClassColumn">Database!$A:$A</definedName>
    <definedName name="ClassList">Database!$A$1:$A$14</definedName>
    <definedName name="ClassSelect">MainSheet!$C$7</definedName>
    <definedName name="ClassStart">Database!$A$1</definedName>
    <definedName name="Not">Database!$B:$B</definedName>
    <definedName name="RingAttColumn">Database!$W:$W</definedName>
    <definedName name="RingBoostColumn">Database!$U:$U</definedName>
    <definedName name="RingBoostStART">Database!$U$1</definedName>
    <definedName name="RingDexColumn">Database!$V:$V</definedName>
    <definedName name="WeaponAvgDamageColumn">Database!$Z:$Z</definedName>
    <definedName name="WeaponColumn">Database!$B:$B</definedName>
    <definedName name="WeaponDamageColumn">Database!$X:$X</definedName>
    <definedName name="WeaponDamageStart">Database!$X$1</definedName>
    <definedName name="WeaponList">Database!#REF!</definedName>
    <definedName name="WeaponNameColumn">Database!$D:$D</definedName>
    <definedName name="WeaponRoFColumn">Database!$AA:$AA</definedName>
    <definedName name="WeaponShotsColumn">Database!$Y:$Y</definedName>
    <definedName name="WeaponTypeColumn">Database!$C:$C</definedName>
    <definedName name="WeaponTypeList">Database!$B$16:$B$21</definedName>
    <definedName name="WeaponTypeStart">Database!$C$1</definedName>
    <definedName name="Welcome">MainSheet!$D$2</definedName>
  </definedNames>
  <calcPr calcId="145621"/>
</workbook>
</file>

<file path=xl/calcChain.xml><?xml version="1.0" encoding="utf-8"?>
<calcChain xmlns="http://schemas.openxmlformats.org/spreadsheetml/2006/main">
  <c r="B3" i="4" l="1"/>
  <c r="B2" i="4"/>
  <c r="G7" i="2"/>
  <c r="B6" i="4" s="1"/>
  <c r="G6" i="2"/>
  <c r="E3" i="4" s="1"/>
  <c r="G5" i="2"/>
  <c r="D3" i="4" s="1"/>
  <c r="G4" i="2"/>
  <c r="C2" i="4" s="1"/>
  <c r="G3" i="2"/>
  <c r="G2" i="2"/>
  <c r="G1" i="2"/>
  <c r="B4" i="4" l="1"/>
  <c r="B5" i="4"/>
  <c r="E2" i="4"/>
  <c r="C3" i="4"/>
  <c r="F3" i="4" s="1"/>
  <c r="C16" i="1" s="1"/>
  <c r="D2" i="4"/>
  <c r="B8" i="4" l="1"/>
  <c r="B9" i="4" s="1"/>
  <c r="F2" i="4"/>
  <c r="B7" i="4" s="1"/>
  <c r="B10" i="4" l="1"/>
  <c r="C15" i="1"/>
  <c r="B11" i="4" l="1"/>
  <c r="C17" i="1" s="1"/>
</calcChain>
</file>

<file path=xl/sharedStrings.xml><?xml version="1.0" encoding="utf-8"?>
<sst xmlns="http://schemas.openxmlformats.org/spreadsheetml/2006/main" count="933" uniqueCount="362">
  <si>
    <t>Class</t>
  </si>
  <si>
    <t>Rogue</t>
  </si>
  <si>
    <t>Archer</t>
  </si>
  <si>
    <t>Wizard</t>
  </si>
  <si>
    <t>Priest</t>
  </si>
  <si>
    <t>Warrior</t>
  </si>
  <si>
    <t>Knight</t>
  </si>
  <si>
    <t>Paladin</t>
  </si>
  <si>
    <t>Assassin</t>
  </si>
  <si>
    <t>Necromancer</t>
  </si>
  <si>
    <t>Huntress</t>
  </si>
  <si>
    <t>Mystic</t>
  </si>
  <si>
    <t>Trickster</t>
  </si>
  <si>
    <t>Sorcerer</t>
  </si>
  <si>
    <t>Ninja</t>
  </si>
  <si>
    <t>Weapon</t>
  </si>
  <si>
    <t>Dagger</t>
  </si>
  <si>
    <t>Bow</t>
  </si>
  <si>
    <t>Staff</t>
  </si>
  <si>
    <t>Wand</t>
  </si>
  <si>
    <t>Sword</t>
  </si>
  <si>
    <t>Katana</t>
  </si>
  <si>
    <t>Steel Dagger</t>
  </si>
  <si>
    <t>Dirk</t>
  </si>
  <si>
    <t>Blue Steel Dagger</t>
  </si>
  <si>
    <t>Dusky Rose Dagger</t>
  </si>
  <si>
    <t>Silver Dagger</t>
  </si>
  <si>
    <t>Golden Dagger</t>
  </si>
  <si>
    <t>Obsidian Dagger</t>
  </si>
  <si>
    <t>Mithril Dagger</t>
  </si>
  <si>
    <t>Fire Dagger</t>
  </si>
  <si>
    <t>Ragetalon Dagger</t>
  </si>
  <si>
    <t>Emeraldshard Dagger</t>
  </si>
  <si>
    <t>Agateclaw Dagger</t>
  </si>
  <si>
    <t>Dagger of Foul Malevolence</t>
  </si>
  <si>
    <t>Poison Fang Dagger</t>
  </si>
  <si>
    <t>Bone Dagger</t>
  </si>
  <si>
    <t>Spirit Dagger</t>
  </si>
  <si>
    <t>Dirk of Cronus</t>
  </si>
  <si>
    <t>Chicken Leg of Doom</t>
  </si>
  <si>
    <t>Shortbow</t>
  </si>
  <si>
    <t>Reinforced Bow</t>
  </si>
  <si>
    <t>Crossbow</t>
  </si>
  <si>
    <t>Greywood Bow</t>
  </si>
  <si>
    <t>Ironwood Bow</t>
  </si>
  <si>
    <t>Fire Bow</t>
  </si>
  <si>
    <t>Double Bow</t>
  </si>
  <si>
    <t>Heavy Crossbow</t>
  </si>
  <si>
    <t>Golden Bow</t>
  </si>
  <si>
    <t>Verdant Bow</t>
  </si>
  <si>
    <t>Bow of Fey Magic</t>
  </si>
  <si>
    <t>Bow of Innocent Blood</t>
  </si>
  <si>
    <t>Bow of Covert Havens</t>
  </si>
  <si>
    <t>Doom Bow</t>
  </si>
  <si>
    <t>Coral Bow</t>
  </si>
  <si>
    <t>Rusty Katana</t>
  </si>
  <si>
    <t>Kendo Stick</t>
  </si>
  <si>
    <t>Plain Katana</t>
  </si>
  <si>
    <t>Thunder Katana</t>
  </si>
  <si>
    <t>Line Kutter Katana</t>
  </si>
  <si>
    <t>Night Edge</t>
  </si>
  <si>
    <t>Sky Edge</t>
  </si>
  <si>
    <t>Buster Katana</t>
  </si>
  <si>
    <t>Demon Edge</t>
  </si>
  <si>
    <t>Jewel Eye Katana</t>
  </si>
  <si>
    <t>Ichimonji</t>
  </si>
  <si>
    <t>Muramasa</t>
  </si>
  <si>
    <t>Masamune</t>
  </si>
  <si>
    <t>Useless Katana</t>
  </si>
  <si>
    <t>Ray Katana</t>
  </si>
  <si>
    <t>Energy Staff</t>
  </si>
  <si>
    <t>Firebrand Staff</t>
  </si>
  <si>
    <t>Comet Staff</t>
  </si>
  <si>
    <t>Serpentine Staff</t>
  </si>
  <si>
    <t>Meteor Staff</t>
  </si>
  <si>
    <t>Slayer Staff</t>
  </si>
  <si>
    <t>Avenger Staff</t>
  </si>
  <si>
    <t>Staff of Destruction</t>
  </si>
  <si>
    <t>Staff of Horror</t>
  </si>
  <si>
    <t>Staff of Necrotic Arcana</t>
  </si>
  <si>
    <t>Staff of Diabolic Secrets</t>
  </si>
  <si>
    <t>Staff of Astral Knowledge</t>
  </si>
  <si>
    <t>Staff of the Cosmic Whole</t>
  </si>
  <si>
    <t>Staff of the Crystal Serpent</t>
  </si>
  <si>
    <t>Staff of Extreme Prejudice</t>
  </si>
  <si>
    <t>Anatis Staff</t>
  </si>
  <si>
    <t>Fire Wand</t>
  </si>
  <si>
    <t>Force Wand</t>
  </si>
  <si>
    <t>Power Wand</t>
  </si>
  <si>
    <t>Missile Wand</t>
  </si>
  <si>
    <t>Eldritch Wand</t>
  </si>
  <si>
    <t>Hell's Fire Wand</t>
  </si>
  <si>
    <t>Wand of Dark Magic</t>
  </si>
  <si>
    <t>Wand of Arcane Flame</t>
  </si>
  <si>
    <t>Wand of Death</t>
  </si>
  <si>
    <t>Wand of Shadow</t>
  </si>
  <si>
    <t>Wand of Deep Sorcery</t>
  </si>
  <si>
    <t>Wand of Ancient Warning</t>
  </si>
  <si>
    <t>Wand of Recompense</t>
  </si>
  <si>
    <t>Sprite Wand</t>
  </si>
  <si>
    <t>St. Abraham's Wand</t>
  </si>
  <si>
    <t>Conducting Wand</t>
  </si>
  <si>
    <t>Crystal Wand</t>
  </si>
  <si>
    <t>Wand of the Bulwark</t>
  </si>
  <si>
    <t>Short Sword</t>
  </si>
  <si>
    <t>Broad Sword</t>
  </si>
  <si>
    <t>Saber</t>
  </si>
  <si>
    <t>Long Sword</t>
  </si>
  <si>
    <t>Falchion</t>
  </si>
  <si>
    <t>Fire Sword</t>
  </si>
  <si>
    <t>Glass Sword</t>
  </si>
  <si>
    <t>Golden Sword</t>
  </si>
  <si>
    <t>Ravenheart Sword</t>
  </si>
  <si>
    <t>Dragonsoul Sword</t>
  </si>
  <si>
    <t>Archon Sword</t>
  </si>
  <si>
    <t>Skysplitter Sword</t>
  </si>
  <si>
    <t>Sword of Acclaim</t>
  </si>
  <si>
    <t>Crystal Sword</t>
  </si>
  <si>
    <t>Ancient Stone Sword</t>
  </si>
  <si>
    <t>Demon Blade</t>
  </si>
  <si>
    <t>Leather</t>
  </si>
  <si>
    <t>Robe</t>
  </si>
  <si>
    <t>Heavy</t>
  </si>
  <si>
    <t>Wolfskin Armor</t>
  </si>
  <si>
    <t>Leather Armor</t>
  </si>
  <si>
    <t>Basilisk Hide Armor</t>
  </si>
  <si>
    <t>Minotaur Hide Armor</t>
  </si>
  <si>
    <t>Bearskin Armor</t>
  </si>
  <si>
    <t>Chimera Hide Armor</t>
  </si>
  <si>
    <t>Wyvern Skin Armor</t>
  </si>
  <si>
    <t>Studded Leather Armor</t>
  </si>
  <si>
    <t>Drake Hide Armor</t>
  </si>
  <si>
    <t>Roc Leather Armor</t>
  </si>
  <si>
    <t>Hippogriff Hide Armor</t>
  </si>
  <si>
    <t>Griffon Hide Armor</t>
  </si>
  <si>
    <t>Cheater Light Armor</t>
  </si>
  <si>
    <t>Snake Skin Armor</t>
  </si>
  <si>
    <t>Spectral Cloth Armor</t>
  </si>
  <si>
    <t>Coral Silk Armor</t>
  </si>
  <si>
    <t>Robe of the Neophyte</t>
  </si>
  <si>
    <t>Robe of the Apprentice</t>
  </si>
  <si>
    <t>Robe of the Acolyte</t>
  </si>
  <si>
    <t>Robe of the Student</t>
  </si>
  <si>
    <t>Robe of the Conjurer</t>
  </si>
  <si>
    <t>Robe of the Adept</t>
  </si>
  <si>
    <t>Robe of the Invoker</t>
  </si>
  <si>
    <t>Robe of the Illusionist</t>
  </si>
  <si>
    <t>Robe of the Master</t>
  </si>
  <si>
    <t>Robe of the Shadow Magus</t>
  </si>
  <si>
    <t>Robe of the Moon Wizard</t>
  </si>
  <si>
    <t>Robe of the Elder Warlock</t>
  </si>
  <si>
    <t>Robe of the Grand Sorcerer</t>
  </si>
  <si>
    <t>Robe of the Tlatoani</t>
  </si>
  <si>
    <t>Chasuble of Holy Light</t>
  </si>
  <si>
    <t>Robe of the Mad Scientist</t>
  </si>
  <si>
    <t>Cheater Robe</t>
  </si>
  <si>
    <t>Iron Mail</t>
  </si>
  <si>
    <t>Chainmail</t>
  </si>
  <si>
    <t>Blue Steel Mail</t>
  </si>
  <si>
    <t>Silver Chainmail</t>
  </si>
  <si>
    <t>Golden Chainmail</t>
  </si>
  <si>
    <t>Plate Mail</t>
  </si>
  <si>
    <t>Mithril Chainmail</t>
  </si>
  <si>
    <t>Mithril Armor</t>
  </si>
  <si>
    <t>Dragonscale Armor</t>
  </si>
  <si>
    <t>Desolation Armor</t>
  </si>
  <si>
    <t>Vengeance Armor</t>
  </si>
  <si>
    <t>Abyssal Armor</t>
  </si>
  <si>
    <t>Acropolis Armor</t>
  </si>
  <si>
    <t>Cheater Heavy Armor</t>
  </si>
  <si>
    <t>Candy-Coated Armor</t>
  </si>
  <si>
    <t>Resurrected Warrior's Armor</t>
  </si>
  <si>
    <t>Armor</t>
  </si>
  <si>
    <t>Ring</t>
  </si>
  <si>
    <t>Ability</t>
  </si>
  <si>
    <t>Cloak</t>
  </si>
  <si>
    <t>Quiver</t>
  </si>
  <si>
    <t>Spell</t>
  </si>
  <si>
    <t>Tome</t>
  </si>
  <si>
    <t>Helm</t>
  </si>
  <si>
    <t>Shield</t>
  </si>
  <si>
    <t>Seal</t>
  </si>
  <si>
    <t>Poison</t>
  </si>
  <si>
    <t>Skull</t>
  </si>
  <si>
    <t>Trap</t>
  </si>
  <si>
    <t>Orb</t>
  </si>
  <si>
    <t>Prism</t>
  </si>
  <si>
    <t>Scepter</t>
  </si>
  <si>
    <t>Shuriken</t>
  </si>
  <si>
    <t>Cloak of Shadows</t>
  </si>
  <si>
    <t>Cloak of Darkness</t>
  </si>
  <si>
    <t>Cloak of Speed</t>
  </si>
  <si>
    <t>Cloak of the Night Thief</t>
  </si>
  <si>
    <t>Cloak of the Red Agent</t>
  </si>
  <si>
    <t>Cloak of Endless Twilight</t>
  </si>
  <si>
    <t>Cloak of Ghostly Concealment</t>
  </si>
  <si>
    <t>Cloak of the Planewalker</t>
  </si>
  <si>
    <t>Magic Quiver</t>
  </si>
  <si>
    <t>Reinforced Quiver</t>
  </si>
  <si>
    <t>Iron Quiver</t>
  </si>
  <si>
    <t>Elvencraft Quiver</t>
  </si>
  <si>
    <t>Magesteel Quiver</t>
  </si>
  <si>
    <t>Golden Quiver</t>
  </si>
  <si>
    <t>Quiver of Elvish Mastery</t>
  </si>
  <si>
    <t>Quiver of Thunder</t>
  </si>
  <si>
    <t>Fire Spray Spell</t>
  </si>
  <si>
    <t>Flame Burst Spell</t>
  </si>
  <si>
    <t>Fire Nova Spell</t>
  </si>
  <si>
    <t>Scorching Blast Spell</t>
  </si>
  <si>
    <t>Destruction Sphere Spell</t>
  </si>
  <si>
    <t>Magic Nova Spell</t>
  </si>
  <si>
    <t>Elemental Detonation Spell</t>
  </si>
  <si>
    <t>Healing Tome</t>
  </si>
  <si>
    <t>Remedy Tome</t>
  </si>
  <si>
    <t>Spirit Salve Tome</t>
  </si>
  <si>
    <t>Tome of Rejuvenation</t>
  </si>
  <si>
    <t>Tome of Renewing</t>
  </si>
  <si>
    <t>Tome of Divine Favor</t>
  </si>
  <si>
    <t>Tome of Holy Guidance</t>
  </si>
  <si>
    <t>Tome of Purification</t>
  </si>
  <si>
    <t>Tome of Holy Protection</t>
  </si>
  <si>
    <t>Combat Helm</t>
  </si>
  <si>
    <t>Bronze Helm</t>
  </si>
  <si>
    <t>Black Iron Helm</t>
  </si>
  <si>
    <t>Red Iron Helm</t>
  </si>
  <si>
    <t>Steel Helm</t>
  </si>
  <si>
    <t>Golden Helm</t>
  </si>
  <si>
    <t>Helm of the Great General</t>
  </si>
  <si>
    <t>Helm of the Juggernaut</t>
  </si>
  <si>
    <t>Wooden Shield</t>
  </si>
  <si>
    <t>Iron Shield</t>
  </si>
  <si>
    <t>Steel Shield</t>
  </si>
  <si>
    <t>Reinforced Shield</t>
  </si>
  <si>
    <t>Golden Shield</t>
  </si>
  <si>
    <t>Mithril Shield</t>
  </si>
  <si>
    <t>Colossus Shield</t>
  </si>
  <si>
    <t>Snake Skin Shield</t>
  </si>
  <si>
    <t>Shield of Ogmur</t>
  </si>
  <si>
    <t>Seal of the Initiate</t>
  </si>
  <si>
    <t>Seal of the Pilgrim</t>
  </si>
  <si>
    <t>Seal of the Seeker</t>
  </si>
  <si>
    <t>Seal of the Aspirant</t>
  </si>
  <si>
    <t>Seal of the Divine</t>
  </si>
  <si>
    <t>Seal of the Holy Warrior</t>
  </si>
  <si>
    <t>Seal of the Blessed Champion</t>
  </si>
  <si>
    <t>Seal of Blasphemous Prayer</t>
  </si>
  <si>
    <t>Centipede Poison</t>
  </si>
  <si>
    <t>Spider Venom</t>
  </si>
  <si>
    <t>Pit Viper Poison</t>
  </si>
  <si>
    <t>Stingray Poison</t>
  </si>
  <si>
    <t>Felwasp Toxin</t>
  </si>
  <si>
    <t>Nightwing Venom</t>
  </si>
  <si>
    <t>Baneserpent Poison</t>
  </si>
  <si>
    <t>Plague Poison</t>
  </si>
  <si>
    <t>Necrotic Skull</t>
  </si>
  <si>
    <t>Breathtaker Skull</t>
  </si>
  <si>
    <t>Heartstealer Skull</t>
  </si>
  <si>
    <t>Soul Siphon Skull</t>
  </si>
  <si>
    <t>Essence Tap Skull</t>
  </si>
  <si>
    <t>Lifedrinker Skull</t>
  </si>
  <si>
    <t>Bloodsucker Skull</t>
  </si>
  <si>
    <t>Cracked Crystal Skull</t>
  </si>
  <si>
    <t>Hunting Trap</t>
  </si>
  <si>
    <t>Wilderlands Trap</t>
  </si>
  <si>
    <t>Deepforest Trap</t>
  </si>
  <si>
    <t>Savage Trap</t>
  </si>
  <si>
    <t>Demonhunter Trap</t>
  </si>
  <si>
    <t>Dragonstalker Trap</t>
  </si>
  <si>
    <t>Giantcatcher Trap</t>
  </si>
  <si>
    <t>Coral Venom Trap</t>
  </si>
  <si>
    <t>Stasis Orb</t>
  </si>
  <si>
    <t>Suspension Orb</t>
  </si>
  <si>
    <t>Imprisonment Orb</t>
  </si>
  <si>
    <t>Neutralization Orb</t>
  </si>
  <si>
    <t>Timelock Orb</t>
  </si>
  <si>
    <t>Banishment Orb</t>
  </si>
  <si>
    <t>Planefetter Orb</t>
  </si>
  <si>
    <t>Orb of Conflict</t>
  </si>
  <si>
    <t>Decoy Prism</t>
  </si>
  <si>
    <t>Deception Prism</t>
  </si>
  <si>
    <t>Illusion Prism</t>
  </si>
  <si>
    <t>Hallucination Prism</t>
  </si>
  <si>
    <t>Prism of Figments</t>
  </si>
  <si>
    <t>Prism of Phantoms</t>
  </si>
  <si>
    <t>Prism of Apparitions</t>
  </si>
  <si>
    <t>Ghostly Prism</t>
  </si>
  <si>
    <t>Lightning Scepter</t>
  </si>
  <si>
    <t>Discharge Scepter</t>
  </si>
  <si>
    <t>Thunderclap Scepter</t>
  </si>
  <si>
    <t>Arcblast Scepter</t>
  </si>
  <si>
    <t>Cloudflash Scepter</t>
  </si>
  <si>
    <t>Scepter of Skybolts</t>
  </si>
  <si>
    <t>Scepter of Storms</t>
  </si>
  <si>
    <t>Scepter of Fulmination</t>
  </si>
  <si>
    <t>Basic Star</t>
  </si>
  <si>
    <t>Four-Point Star</t>
  </si>
  <si>
    <t>Spiral Shuriken</t>
  </si>
  <si>
    <t>Silver Star</t>
  </si>
  <si>
    <t>Wind Circle</t>
  </si>
  <si>
    <t>Ice Star</t>
  </si>
  <si>
    <t>Doom Circle</t>
  </si>
  <si>
    <t>Ring of Dexterity</t>
  </si>
  <si>
    <t>Ring of Attack</t>
  </si>
  <si>
    <t>Ring of Greater Dexterity</t>
  </si>
  <si>
    <t>Ring of Greater Attack</t>
  </si>
  <si>
    <t>Ring of Superior Dexterity</t>
  </si>
  <si>
    <t>Ring of Superior Attack</t>
  </si>
  <si>
    <t>Ring of Paramount Dexterity</t>
  </si>
  <si>
    <t>Ring of Paramount Attack</t>
  </si>
  <si>
    <t>Ring of Exalted Attack</t>
  </si>
  <si>
    <t>Ring of Exalted Dexterity</t>
  </si>
  <si>
    <t>Crystal Bone Ring</t>
  </si>
  <si>
    <t>Snake Eye Ring</t>
  </si>
  <si>
    <t>Captain's Ring</t>
  </si>
  <si>
    <t>Ring of the Nile</t>
  </si>
  <si>
    <t>Ring of the Pyramid</t>
  </si>
  <si>
    <t>Ring of the Sphinx</t>
  </si>
  <si>
    <t>Cursed Amulet of Zombification/America Ring</t>
  </si>
  <si>
    <t>Bronze Medal</t>
  </si>
  <si>
    <t>Silver Medal</t>
  </si>
  <si>
    <t>Gold Medal</t>
  </si>
  <si>
    <t>Unrelated Ring (ring not listed)</t>
  </si>
  <si>
    <t>Dexterity</t>
  </si>
  <si>
    <t>Attack</t>
  </si>
  <si>
    <t>Field</t>
  </si>
  <si>
    <t>Choice/Input</t>
  </si>
  <si>
    <t>Description of Field</t>
  </si>
  <si>
    <t>Final Total DEX</t>
  </si>
  <si>
    <t>Final Total ATT</t>
  </si>
  <si>
    <t>Hydra Skin Armor</t>
  </si>
  <si>
    <t>Final calculated Dexterity.</t>
  </si>
  <si>
    <t>Final calculated Attack.</t>
  </si>
  <si>
    <t>The class of your character. Drop-down field, click once to select.</t>
  </si>
  <si>
    <t>Your character's ring. Choose Unrelated Ring if yours is not listed. Drop-down field, click once to select.</t>
  </si>
  <si>
    <t>Enemy Defense</t>
  </si>
  <si>
    <t>dex</t>
  </si>
  <si>
    <t>att</t>
  </si>
  <si>
    <t>wepavgdmg</t>
  </si>
  <si>
    <t>wepshots</t>
  </si>
  <si>
    <t>weprof</t>
  </si>
  <si>
    <t>shotspersec</t>
  </si>
  <si>
    <t>dmgpershot</t>
  </si>
  <si>
    <t>dmgperclick</t>
  </si>
  <si>
    <t>DPS</t>
  </si>
  <si>
    <t>The enemy's DEF stat. Found on the RotMG wiki. Oryx 2 is 52 DEF. Input field, click twice to enter/re-enter value.</t>
  </si>
  <si>
    <t>What you've been waiting for.</t>
  </si>
  <si>
    <t>Your character's weapon. Drop-down field, click once to select. Change after changing class.</t>
  </si>
  <si>
    <t>Your character's armor. Drop-down field, click once to select. Change after changing class.</t>
  </si>
  <si>
    <t>Your character's ability. Drop-down field, click once to select. Change after changing class.</t>
  </si>
  <si>
    <t>SlugKing's Damage-per-Second Calculator</t>
  </si>
  <si>
    <t>for Realm of the Mad God</t>
  </si>
  <si>
    <t>Please do not distribute. Follow all directions for correct usage. Unless checking for possible malicious parts</t>
  </si>
  <si>
    <t>(which I can assure you are not in here :3) or looking at stats of items, don't go into the other two sheets.</t>
  </si>
  <si>
    <t>Realm of the Mad God is © 2013 Kabam, Inc. I do not own the characters, items, or statistics associated with the game.</t>
  </si>
  <si>
    <t>Found a problem? Message SlugKing on the Wild Shadow Forums.</t>
  </si>
  <si>
    <t>altdps</t>
  </si>
  <si>
    <t>Your character's base ATT stat. Be honest. Input field, click twice to enter/re-enter value.</t>
  </si>
  <si>
    <t>Your character's base DEX stat. Be honest. Input field, click twice to enter/re-enter value.</t>
  </si>
  <si>
    <t>Damage per Second*</t>
  </si>
  <si>
    <t>*Calculations do not include Paladin or Warrior boost options. If final damage would be below zero, the shots per second</t>
  </si>
  <si>
    <t>is reported, since the shots would be doing 1 damage. May not be accurate. It's not like you need to be calculating DPS for</t>
  </si>
  <si>
    <t>a fresh level 1 character on a high DEF enemy anyway.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</si>
</sst>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333333"/>
      <name val="Arial"/>
      <family val="2"/>
    </font>
    <font>
      <sz val="11"/>
      <color theme="1"/>
      <name val="Myriad Pro"/>
      <family val="2"/>
    </font>
    <font>
      <b/>
      <sz val="20"/>
      <name val="Myriad Pro"/>
      <family val="2"/>
    </font>
    <font>
      <b/>
      <sz val="14"/>
      <color theme="1"/>
      <name val="Myriad Pro"/>
      <family val="2"/>
    </font>
    <font>
      <u/>
      <sz val="11"/>
      <color theme="1"/>
      <name val="Myriad Pro"/>
      <family val="2"/>
    </font>
    <font>
      <b/>
      <sz val="11"/>
      <color theme="1"/>
      <name val="Myriad Pro"/>
      <family val="2"/>
    </font>
    <font>
      <i/>
      <sz val="11"/>
      <color theme="1"/>
      <name val="Myriad Pro"/>
      <family val="2"/>
    </font>
    <font>
      <b/>
      <sz val="11"/>
      <name val="Myriad Pro"/>
      <family val="2"/>
    </font>
    <font>
      <b/>
      <sz val="11"/>
      <color theme="0"/>
      <name val="Myriad Pro"/>
      <family val="2"/>
    </font>
    <font>
      <b/>
      <sz val="14"/>
      <color theme="0"/>
      <name val="Myriad Pro"/>
      <family val="2"/>
    </font>
  </fonts>
  <fills count="1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6DBBB"/>
        <bgColor indexed="64"/>
      </patternFill>
    </fill>
    <fill>
      <patternFill patternType="solid">
        <fgColor rgb="FFEED154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0" tint="-0.14999847407452621"/>
      </right>
      <top style="thin">
        <color indexed="64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NumberFormat="1"/>
    <xf numFmtId="0" fontId="0" fillId="0" borderId="3" xfId="0" applyBorder="1"/>
    <xf numFmtId="0" fontId="0" fillId="0" borderId="9" xfId="0" applyBorder="1"/>
    <xf numFmtId="0" fontId="0" fillId="0" borderId="10" xfId="0" applyBorder="1"/>
    <xf numFmtId="0" fontId="3" fillId="0" borderId="0" xfId="0" applyFont="1"/>
    <xf numFmtId="0" fontId="4" fillId="0" borderId="8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6" fillId="11" borderId="1" xfId="0" applyFont="1" applyFill="1" applyBorder="1"/>
    <xf numFmtId="0" fontId="6" fillId="11" borderId="8" xfId="0" applyFont="1" applyFill="1" applyBorder="1"/>
    <xf numFmtId="0" fontId="7" fillId="10" borderId="1" xfId="0" applyFont="1" applyFill="1" applyBorder="1"/>
    <xf numFmtId="0" fontId="3" fillId="8" borderId="1" xfId="0" applyFont="1" applyFill="1" applyBorder="1"/>
    <xf numFmtId="0" fontId="8" fillId="6" borderId="8" xfId="0" applyFont="1" applyFill="1" applyBorder="1"/>
    <xf numFmtId="0" fontId="3" fillId="12" borderId="1" xfId="0" applyFont="1" applyFill="1" applyBorder="1"/>
    <xf numFmtId="0" fontId="3" fillId="13" borderId="1" xfId="0" applyFont="1" applyFill="1" applyBorder="1"/>
    <xf numFmtId="0" fontId="3" fillId="14" borderId="1" xfId="0" applyFont="1" applyFill="1" applyBorder="1"/>
    <xf numFmtId="0" fontId="3" fillId="15" borderId="1" xfId="0" applyFont="1" applyFill="1" applyBorder="1"/>
    <xf numFmtId="0" fontId="9" fillId="2" borderId="1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8" fillId="6" borderId="1" xfId="0" applyFont="1" applyFill="1" applyBorder="1"/>
    <xf numFmtId="0" fontId="7" fillId="9" borderId="1" xfId="0" applyFont="1" applyFill="1" applyBorder="1" applyAlignment="1">
      <alignment horizontal="center"/>
    </xf>
    <xf numFmtId="0" fontId="7" fillId="8" borderId="1" xfId="0" applyFont="1" applyFill="1" applyBorder="1"/>
    <xf numFmtId="0" fontId="7" fillId="5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8" fillId="6" borderId="4" xfId="0" applyFont="1" applyFill="1" applyBorder="1"/>
    <xf numFmtId="0" fontId="3" fillId="0" borderId="5" xfId="0" applyFont="1" applyBorder="1"/>
    <xf numFmtId="0" fontId="8" fillId="16" borderId="6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3" fillId="0" borderId="2" xfId="0" applyFont="1" applyBorder="1"/>
    <xf numFmtId="0" fontId="8" fillId="0" borderId="7" xfId="0" applyFont="1" applyBorder="1"/>
    <xf numFmtId="0" fontId="8" fillId="0" borderId="0" xfId="0" applyFont="1"/>
    <xf numFmtId="0" fontId="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ED154"/>
      <color rgb="FFD6DBB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47625</xdr:colOff>
      <xdr:row>1</xdr:row>
      <xdr:rowOff>47625</xdr:rowOff>
    </xdr:from>
    <xdr:to>
      <xdr:col>4</xdr:col>
      <xdr:colOff>1810463</xdr:colOff>
      <xdr:row>11</xdr:row>
      <xdr:rowOff>153290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238125"/>
          <a:ext cx="1762838" cy="22011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E23"/>
  <sheetViews>
    <sheetView tabSelected="1" zoomScale="134" zoomScaleNormal="134" workbookViewId="0">
      <selection activeCell="D12" sqref="D12"/>
    </sheetView>
  </sheetViews>
  <sheetFormatPr defaultRowHeight="15" x14ac:dyDescent="0.25"/>
  <cols>
    <col min="2" max="2" width="21.7109375" bestFit="1" customWidth="1"/>
    <col min="3" max="3" width="28.5703125" bestFit="1" customWidth="1"/>
    <col min="4" max="4" width="109.42578125" bestFit="1" customWidth="1"/>
    <col min="5" max="5" width="27.7109375" bestFit="1" customWidth="1"/>
    <col min="6" max="6" width="104.85546875" bestFit="1" customWidth="1"/>
  </cols>
  <sheetData>
    <row r="2" spans="2:5" ht="26.25" x14ac:dyDescent="0.4">
      <c r="B2" s="7"/>
      <c r="C2" s="7"/>
      <c r="D2" s="8" t="s">
        <v>349</v>
      </c>
      <c r="E2" s="5"/>
    </row>
    <row r="3" spans="2:5" ht="18.75" x14ac:dyDescent="0.3">
      <c r="B3" s="7"/>
      <c r="C3" s="7"/>
      <c r="D3" s="9" t="s">
        <v>350</v>
      </c>
      <c r="E3" s="6"/>
    </row>
    <row r="4" spans="2:5" x14ac:dyDescent="0.25">
      <c r="B4" s="7"/>
      <c r="C4" s="7"/>
      <c r="D4" s="10" t="s">
        <v>351</v>
      </c>
      <c r="E4" s="6"/>
    </row>
    <row r="5" spans="2:5" x14ac:dyDescent="0.25">
      <c r="B5" s="7"/>
      <c r="C5" s="7"/>
      <c r="D5" s="10" t="s">
        <v>352</v>
      </c>
      <c r="E5" s="6"/>
    </row>
    <row r="6" spans="2:5" x14ac:dyDescent="0.25">
      <c r="B6" s="11" t="s">
        <v>324</v>
      </c>
      <c r="C6" s="11" t="s">
        <v>325</v>
      </c>
      <c r="D6" s="12" t="s">
        <v>326</v>
      </c>
      <c r="E6" s="6"/>
    </row>
    <row r="7" spans="2:5" x14ac:dyDescent="0.25">
      <c r="B7" s="13" t="s">
        <v>0</v>
      </c>
      <c r="C7" s="14" t="s">
        <v>1</v>
      </c>
      <c r="D7" s="15" t="s">
        <v>332</v>
      </c>
      <c r="E7" s="6"/>
    </row>
    <row r="8" spans="2:5" x14ac:dyDescent="0.25">
      <c r="B8" s="13" t="s">
        <v>15</v>
      </c>
      <c r="C8" s="16" t="s">
        <v>38</v>
      </c>
      <c r="D8" s="15" t="s">
        <v>346</v>
      </c>
      <c r="E8" s="6"/>
    </row>
    <row r="9" spans="2:5" x14ac:dyDescent="0.25">
      <c r="B9" s="13" t="s">
        <v>174</v>
      </c>
      <c r="C9" s="18" t="s">
        <v>195</v>
      </c>
      <c r="D9" s="15" t="s">
        <v>348</v>
      </c>
      <c r="E9" s="6"/>
    </row>
    <row r="10" spans="2:5" x14ac:dyDescent="0.25">
      <c r="B10" s="13" t="s">
        <v>172</v>
      </c>
      <c r="C10" s="17" t="s">
        <v>329</v>
      </c>
      <c r="D10" s="15" t="s">
        <v>347</v>
      </c>
      <c r="E10" s="6"/>
    </row>
    <row r="11" spans="2:5" x14ac:dyDescent="0.25">
      <c r="B11" s="13" t="s">
        <v>173</v>
      </c>
      <c r="C11" s="19" t="s">
        <v>314</v>
      </c>
      <c r="D11" s="15" t="s">
        <v>333</v>
      </c>
      <c r="E11" s="6"/>
    </row>
    <row r="12" spans="2:5" x14ac:dyDescent="0.25">
      <c r="B12" s="13" t="s">
        <v>322</v>
      </c>
      <c r="C12" s="20">
        <v>75</v>
      </c>
      <c r="D12" s="15" t="s">
        <v>357</v>
      </c>
      <c r="E12" s="4"/>
    </row>
    <row r="13" spans="2:5" x14ac:dyDescent="0.25">
      <c r="B13" s="13" t="s">
        <v>323</v>
      </c>
      <c r="C13" s="21">
        <v>50</v>
      </c>
      <c r="D13" s="22" t="s">
        <v>356</v>
      </c>
    </row>
    <row r="14" spans="2:5" x14ac:dyDescent="0.25">
      <c r="B14" s="13" t="s">
        <v>334</v>
      </c>
      <c r="C14" s="23">
        <v>52</v>
      </c>
      <c r="D14" s="22" t="s">
        <v>344</v>
      </c>
    </row>
    <row r="15" spans="2:5" x14ac:dyDescent="0.25">
      <c r="B15" s="24" t="s">
        <v>327</v>
      </c>
      <c r="C15" s="25">
        <f ca="1">Calculations!F2</f>
        <v>88</v>
      </c>
      <c r="D15" s="22" t="s">
        <v>330</v>
      </c>
    </row>
    <row r="16" spans="2:5" x14ac:dyDescent="0.25">
      <c r="B16" s="24" t="s">
        <v>328</v>
      </c>
      <c r="C16" s="26">
        <f ca="1">Calculations!F3</f>
        <v>50</v>
      </c>
      <c r="D16" s="22" t="s">
        <v>331</v>
      </c>
    </row>
    <row r="17" spans="2:4" ht="18.75" x14ac:dyDescent="0.3">
      <c r="B17" s="24" t="s">
        <v>358</v>
      </c>
      <c r="C17" s="27">
        <f ca="1">IF(Calculations!B10 &lt; 0, Calculations!B11, Calculations!B10)</f>
        <v>1681.5883333333334</v>
      </c>
      <c r="D17" s="28" t="s">
        <v>345</v>
      </c>
    </row>
    <row r="18" spans="2:4" x14ac:dyDescent="0.25">
      <c r="B18" s="7"/>
      <c r="C18" s="29"/>
      <c r="D18" s="30" t="s">
        <v>354</v>
      </c>
    </row>
    <row r="19" spans="2:4" x14ac:dyDescent="0.25">
      <c r="B19" s="7"/>
      <c r="C19" s="7"/>
      <c r="D19" s="31" t="s">
        <v>353</v>
      </c>
    </row>
    <row r="20" spans="2:4" x14ac:dyDescent="0.25">
      <c r="B20" s="7"/>
      <c r="C20" s="7"/>
      <c r="D20" s="32"/>
    </row>
    <row r="21" spans="2:4" x14ac:dyDescent="0.25">
      <c r="B21" s="7"/>
      <c r="C21" s="7"/>
      <c r="D21" s="33" t="s">
        <v>359</v>
      </c>
    </row>
    <row r="22" spans="2:4" x14ac:dyDescent="0.25">
      <c r="B22" s="7"/>
      <c r="C22" s="7"/>
      <c r="D22" s="34" t="s">
        <v>360</v>
      </c>
    </row>
    <row r="23" spans="2:4" x14ac:dyDescent="0.25">
      <c r="B23" s="7"/>
      <c r="C23" s="7"/>
      <c r="D23" s="35" t="s">
        <v>361</v>
      </c>
    </row>
  </sheetData>
  <dataValidations count="1">
    <dataValidation type="whole" allowBlank="1" showInputMessage="1" showErrorMessage="1" sqref="C12:C14">
      <formula1>0</formula1>
      <formula2>75</formula2>
    </dataValidation>
  </dataValidations>
  <pageMargins left="0.7" right="0.7" top="0.75" bottom="0.75" header="0.3" footer="0.3"/>
  <pageSetup orientation="portrait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Database!$A$1:$A$14</xm:f>
          </x14:formula1>
          <xm:sqref>C7</xm:sqref>
        </x14:dataValidation>
        <x14:dataValidation type="list" allowBlank="1" showInputMessage="1" showErrorMessage="1">
          <x14:formula1>
            <xm:f>Database!$N$1:$N$21</xm:f>
          </x14:formula1>
          <xm:sqref>C11</xm:sqref>
        </x14:dataValidation>
        <x14:dataValidation type="list" allowBlank="1" showInputMessage="1" showErrorMessage="1">
          <x14:formula1>
            <xm:f>OFFSET(AbilityTypeStart,MATCH(Database!G3,AbilityTypeColumn,0)-1,1,COUNTIF(AbilityTypeColumn,Database!G3),1)</xm:f>
          </x14:formula1>
          <xm:sqref>C9</xm:sqref>
        </x14:dataValidation>
        <x14:dataValidation type="list" allowBlank="1" showInputMessage="1" showErrorMessage="1">
          <x14:formula1>
            <xm:f>OFFSET(ArmorTypeStart,MATCH(Database!G2,ArmorTypeColumn,0)-1,1,COUNTIF(ArmorTypeColumn,Database!G2),1)</xm:f>
          </x14:formula1>
          <xm:sqref>C10</xm:sqref>
        </x14:dataValidation>
        <x14:dataValidation type="list" allowBlank="1" showInputMessage="1" showErrorMessage="1">
          <x14:formula1>
            <xm:f>OFFSET(WeaponTypeStart,MATCH(Database!G1,WeaponTypeColumn,0)-1,1,COUNTIF(WeaponTypeColumn,Database!G1),1)</xm:f>
          </x14:formula1>
          <xm:sqref>C8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A112"/>
  <sheetViews>
    <sheetView topLeftCell="K1" workbookViewId="0">
      <selection activeCell="AB20" sqref="AB20"/>
    </sheetView>
  </sheetViews>
  <sheetFormatPr defaultRowHeight="15" x14ac:dyDescent="0.25"/>
  <cols>
    <col min="1" max="1" width="12.85546875" bestFit="1" customWidth="1"/>
    <col min="4" max="4" width="26.140625" bestFit="1" customWidth="1"/>
    <col min="7" max="7" width="27.7109375" bestFit="1" customWidth="1"/>
    <col min="10" max="10" width="26.7109375" bestFit="1" customWidth="1"/>
    <col min="13" max="13" width="28" bestFit="1" customWidth="1"/>
    <col min="14" max="14" width="42.7109375" bestFit="1" customWidth="1"/>
    <col min="15" max="15" width="28" bestFit="1" customWidth="1"/>
    <col min="16" max="17" width="2" bestFit="1" customWidth="1"/>
    <col min="18" max="18" width="26.7109375" bestFit="1" customWidth="1"/>
    <col min="19" max="19" width="3.7109375" bestFit="1" customWidth="1"/>
    <col min="20" max="20" width="2" bestFit="1" customWidth="1"/>
    <col min="21" max="21" width="42.7109375" bestFit="1" customWidth="1"/>
    <col min="22" max="23" width="2" bestFit="1" customWidth="1"/>
    <col min="24" max="24" width="26.140625" bestFit="1" customWidth="1"/>
  </cols>
  <sheetData>
    <row r="1" spans="1:27" x14ac:dyDescent="0.25">
      <c r="A1" t="s">
        <v>1</v>
      </c>
      <c r="B1" t="s">
        <v>16</v>
      </c>
      <c r="C1" t="s">
        <v>16</v>
      </c>
      <c r="D1" t="s">
        <v>22</v>
      </c>
      <c r="G1" s="2" t="str">
        <f ca="1">OFFSET(ClassStart,MATCH(ClassSelect,ClassColumn,0)-1,1,COUNTIF(ClassColumn,ClassSelect),1)</f>
        <v>Dagger</v>
      </c>
      <c r="H1" t="s">
        <v>120</v>
      </c>
      <c r="I1" t="s">
        <v>120</v>
      </c>
      <c r="J1" t="s">
        <v>123</v>
      </c>
      <c r="K1" t="s">
        <v>175</v>
      </c>
      <c r="L1" t="s">
        <v>175</v>
      </c>
      <c r="M1" t="s">
        <v>189</v>
      </c>
      <c r="N1" t="s">
        <v>301</v>
      </c>
      <c r="O1" t="s">
        <v>189</v>
      </c>
      <c r="P1">
        <v>0</v>
      </c>
      <c r="Q1">
        <v>0</v>
      </c>
      <c r="R1" t="s">
        <v>123</v>
      </c>
      <c r="S1">
        <v>0</v>
      </c>
      <c r="T1">
        <v>0</v>
      </c>
      <c r="U1" t="s">
        <v>301</v>
      </c>
      <c r="V1">
        <v>3</v>
      </c>
      <c r="W1">
        <v>0</v>
      </c>
      <c r="X1" t="s">
        <v>22</v>
      </c>
      <c r="Y1">
        <v>1</v>
      </c>
      <c r="Z1">
        <v>40</v>
      </c>
      <c r="AA1">
        <v>1</v>
      </c>
    </row>
    <row r="2" spans="1:27" x14ac:dyDescent="0.25">
      <c r="A2" t="s">
        <v>2</v>
      </c>
      <c r="B2" t="s">
        <v>17</v>
      </c>
      <c r="C2" t="s">
        <v>16</v>
      </c>
      <c r="D2" t="s">
        <v>23</v>
      </c>
      <c r="G2" s="1" t="str">
        <f ca="1">OFFSET(ClassStart,MATCH(ClassSelect,ClassColumn,0)-1,7,COUNTIF(ClassColumn,ClassSelect),1)</f>
        <v>Leather</v>
      </c>
      <c r="H2" t="s">
        <v>120</v>
      </c>
      <c r="I2" t="s">
        <v>120</v>
      </c>
      <c r="J2" t="s">
        <v>124</v>
      </c>
      <c r="K2" t="s">
        <v>176</v>
      </c>
      <c r="L2" t="s">
        <v>175</v>
      </c>
      <c r="M2" t="s">
        <v>190</v>
      </c>
      <c r="N2" t="s">
        <v>302</v>
      </c>
      <c r="O2" t="s">
        <v>190</v>
      </c>
      <c r="P2">
        <v>0</v>
      </c>
      <c r="Q2">
        <v>0</v>
      </c>
      <c r="R2" t="s">
        <v>124</v>
      </c>
      <c r="S2">
        <v>0</v>
      </c>
      <c r="T2">
        <v>0</v>
      </c>
      <c r="U2" t="s">
        <v>302</v>
      </c>
      <c r="V2">
        <v>0</v>
      </c>
      <c r="W2">
        <v>3</v>
      </c>
      <c r="X2" t="s">
        <v>23</v>
      </c>
      <c r="Y2">
        <v>1</v>
      </c>
      <c r="Z2">
        <v>45</v>
      </c>
      <c r="AA2">
        <v>1</v>
      </c>
    </row>
    <row r="3" spans="1:27" x14ac:dyDescent="0.25">
      <c r="A3" t="s">
        <v>3</v>
      </c>
      <c r="B3" t="s">
        <v>18</v>
      </c>
      <c r="C3" t="s">
        <v>16</v>
      </c>
      <c r="D3" t="s">
        <v>24</v>
      </c>
      <c r="G3" s="1" t="str">
        <f ca="1">OFFSET(ClassStart,MATCH(ClassSelect,ClassColumn,0)-1,10,COUNTIF(ClassColumn,ClassSelect),1)</f>
        <v>Cloak</v>
      </c>
      <c r="H3" t="s">
        <v>121</v>
      </c>
      <c r="I3" t="s">
        <v>120</v>
      </c>
      <c r="J3" t="s">
        <v>125</v>
      </c>
      <c r="K3" t="s">
        <v>177</v>
      </c>
      <c r="L3" t="s">
        <v>175</v>
      </c>
      <c r="M3" t="s">
        <v>191</v>
      </c>
      <c r="N3" t="s">
        <v>303</v>
      </c>
      <c r="O3" t="s">
        <v>191</v>
      </c>
      <c r="P3">
        <v>0</v>
      </c>
      <c r="Q3">
        <v>0</v>
      </c>
      <c r="R3" t="s">
        <v>125</v>
      </c>
      <c r="S3">
        <v>0</v>
      </c>
      <c r="T3">
        <v>0</v>
      </c>
      <c r="U3" t="s">
        <v>303</v>
      </c>
      <c r="V3">
        <v>5</v>
      </c>
      <c r="W3">
        <v>0</v>
      </c>
      <c r="X3" t="s">
        <v>24</v>
      </c>
      <c r="Y3">
        <v>1</v>
      </c>
      <c r="Z3">
        <v>47.5</v>
      </c>
      <c r="AA3">
        <v>1</v>
      </c>
    </row>
    <row r="4" spans="1:27" x14ac:dyDescent="0.25">
      <c r="A4" t="s">
        <v>4</v>
      </c>
      <c r="B4" t="s">
        <v>19</v>
      </c>
      <c r="C4" t="s">
        <v>16</v>
      </c>
      <c r="D4" t="s">
        <v>25</v>
      </c>
      <c r="G4" s="1" t="str">
        <f>MainSheet!C9</f>
        <v>Cloak of Ghostly Concealment</v>
      </c>
      <c r="H4" t="s">
        <v>121</v>
      </c>
      <c r="I4" t="s">
        <v>120</v>
      </c>
      <c r="J4" t="s">
        <v>126</v>
      </c>
      <c r="K4" t="s">
        <v>178</v>
      </c>
      <c r="L4" t="s">
        <v>175</v>
      </c>
      <c r="M4" t="s">
        <v>192</v>
      </c>
      <c r="N4" t="s">
        <v>304</v>
      </c>
      <c r="O4" t="s">
        <v>192</v>
      </c>
      <c r="P4">
        <v>0</v>
      </c>
      <c r="Q4">
        <v>0</v>
      </c>
      <c r="R4" t="s">
        <v>126</v>
      </c>
      <c r="S4">
        <v>2</v>
      </c>
      <c r="T4">
        <v>0</v>
      </c>
      <c r="U4" t="s">
        <v>304</v>
      </c>
      <c r="V4">
        <v>0</v>
      </c>
      <c r="W4">
        <v>5</v>
      </c>
      <c r="X4" t="s">
        <v>25</v>
      </c>
      <c r="Y4">
        <v>1</v>
      </c>
      <c r="Z4">
        <v>52.5</v>
      </c>
      <c r="AA4">
        <v>1</v>
      </c>
    </row>
    <row r="5" spans="1:27" x14ac:dyDescent="0.25">
      <c r="A5" t="s">
        <v>5</v>
      </c>
      <c r="B5" t="s">
        <v>20</v>
      </c>
      <c r="C5" t="s">
        <v>16</v>
      </c>
      <c r="D5" t="s">
        <v>26</v>
      </c>
      <c r="G5" s="1" t="str">
        <f>MainSheet!C10</f>
        <v>Hydra Skin Armor</v>
      </c>
      <c r="H5" t="s">
        <v>122</v>
      </c>
      <c r="I5" t="s">
        <v>120</v>
      </c>
      <c r="J5" t="s">
        <v>127</v>
      </c>
      <c r="K5" t="s">
        <v>179</v>
      </c>
      <c r="L5" t="s">
        <v>175</v>
      </c>
      <c r="M5" t="s">
        <v>193</v>
      </c>
      <c r="N5" t="s">
        <v>305</v>
      </c>
      <c r="O5" t="s">
        <v>193</v>
      </c>
      <c r="P5">
        <v>3</v>
      </c>
      <c r="Q5">
        <v>0</v>
      </c>
      <c r="R5" t="s">
        <v>127</v>
      </c>
      <c r="S5">
        <v>2</v>
      </c>
      <c r="T5">
        <v>0</v>
      </c>
      <c r="U5" t="s">
        <v>305</v>
      </c>
      <c r="V5">
        <v>6</v>
      </c>
      <c r="W5">
        <v>0</v>
      </c>
      <c r="X5" t="s">
        <v>26</v>
      </c>
      <c r="Y5">
        <v>1</v>
      </c>
      <c r="Z5">
        <v>55</v>
      </c>
      <c r="AA5">
        <v>1</v>
      </c>
    </row>
    <row r="6" spans="1:27" x14ac:dyDescent="0.25">
      <c r="A6" t="s">
        <v>6</v>
      </c>
      <c r="B6" t="s">
        <v>20</v>
      </c>
      <c r="C6" t="s">
        <v>16</v>
      </c>
      <c r="D6" t="s">
        <v>27</v>
      </c>
      <c r="G6" s="1" t="str">
        <f>MainSheet!C11</f>
        <v>Ring of the Nile</v>
      </c>
      <c r="H6" t="s">
        <v>122</v>
      </c>
      <c r="I6" t="s">
        <v>120</v>
      </c>
      <c r="J6" t="s">
        <v>128</v>
      </c>
      <c r="K6" t="s">
        <v>180</v>
      </c>
      <c r="L6" t="s">
        <v>175</v>
      </c>
      <c r="M6" t="s">
        <v>194</v>
      </c>
      <c r="N6" t="s">
        <v>306</v>
      </c>
      <c r="O6" t="s">
        <v>194</v>
      </c>
      <c r="P6">
        <v>4</v>
      </c>
      <c r="Q6">
        <v>0</v>
      </c>
      <c r="R6" t="s">
        <v>128</v>
      </c>
      <c r="S6">
        <v>2</v>
      </c>
      <c r="T6">
        <v>0</v>
      </c>
      <c r="U6" t="s">
        <v>306</v>
      </c>
      <c r="V6">
        <v>0</v>
      </c>
      <c r="W6">
        <v>6</v>
      </c>
      <c r="X6" t="s">
        <v>27</v>
      </c>
      <c r="Y6">
        <v>1</v>
      </c>
      <c r="Z6">
        <v>60</v>
      </c>
      <c r="AA6">
        <v>1</v>
      </c>
    </row>
    <row r="7" spans="1:27" x14ac:dyDescent="0.25">
      <c r="A7" t="s">
        <v>7</v>
      </c>
      <c r="B7" t="s">
        <v>20</v>
      </c>
      <c r="C7" t="s">
        <v>16</v>
      </c>
      <c r="D7" t="s">
        <v>28</v>
      </c>
      <c r="G7" s="1" t="str">
        <f>MainSheet!C8</f>
        <v>Dirk of Cronus</v>
      </c>
      <c r="H7" t="s">
        <v>122</v>
      </c>
      <c r="I7" t="s">
        <v>120</v>
      </c>
      <c r="J7" t="s">
        <v>129</v>
      </c>
      <c r="K7" t="s">
        <v>181</v>
      </c>
      <c r="L7" t="s">
        <v>175</v>
      </c>
      <c r="M7" t="s">
        <v>195</v>
      </c>
      <c r="N7" t="s">
        <v>307</v>
      </c>
      <c r="O7" t="s">
        <v>195</v>
      </c>
      <c r="P7">
        <v>4</v>
      </c>
      <c r="Q7">
        <v>0</v>
      </c>
      <c r="R7" t="s">
        <v>129</v>
      </c>
      <c r="S7">
        <v>2</v>
      </c>
      <c r="T7">
        <v>0</v>
      </c>
      <c r="U7" t="s">
        <v>307</v>
      </c>
      <c r="V7">
        <v>7</v>
      </c>
      <c r="W7">
        <v>0</v>
      </c>
      <c r="X7" t="s">
        <v>28</v>
      </c>
      <c r="Y7">
        <v>1</v>
      </c>
      <c r="Z7">
        <v>50</v>
      </c>
      <c r="AA7">
        <v>1.5</v>
      </c>
    </row>
    <row r="8" spans="1:27" x14ac:dyDescent="0.25">
      <c r="A8" t="s">
        <v>8</v>
      </c>
      <c r="B8" t="s">
        <v>16</v>
      </c>
      <c r="C8" t="s">
        <v>16</v>
      </c>
      <c r="D8" t="s">
        <v>29</v>
      </c>
      <c r="H8" t="s">
        <v>120</v>
      </c>
      <c r="I8" t="s">
        <v>120</v>
      </c>
      <c r="J8" t="s">
        <v>130</v>
      </c>
      <c r="K8" t="s">
        <v>182</v>
      </c>
      <c r="L8" t="s">
        <v>175</v>
      </c>
      <c r="M8" t="s">
        <v>196</v>
      </c>
      <c r="N8" t="s">
        <v>308</v>
      </c>
      <c r="O8" t="s">
        <v>196</v>
      </c>
      <c r="P8">
        <v>4</v>
      </c>
      <c r="Q8">
        <v>0</v>
      </c>
      <c r="R8" t="s">
        <v>130</v>
      </c>
      <c r="S8">
        <v>3</v>
      </c>
      <c r="T8">
        <v>0</v>
      </c>
      <c r="U8" t="s">
        <v>308</v>
      </c>
      <c r="V8">
        <v>0</v>
      </c>
      <c r="W8">
        <v>7</v>
      </c>
      <c r="X8" t="s">
        <v>29</v>
      </c>
      <c r="Y8">
        <v>1</v>
      </c>
      <c r="Z8">
        <v>100</v>
      </c>
      <c r="AA8">
        <v>1</v>
      </c>
    </row>
    <row r="9" spans="1:27" x14ac:dyDescent="0.25">
      <c r="A9" t="s">
        <v>9</v>
      </c>
      <c r="B9" t="s">
        <v>18</v>
      </c>
      <c r="C9" t="s">
        <v>16</v>
      </c>
      <c r="D9" t="s">
        <v>30</v>
      </c>
      <c r="H9" t="s">
        <v>121</v>
      </c>
      <c r="I9" t="s">
        <v>120</v>
      </c>
      <c r="J9" t="s">
        <v>131</v>
      </c>
      <c r="K9" t="s">
        <v>183</v>
      </c>
      <c r="L9" t="s">
        <v>176</v>
      </c>
      <c r="M9" t="s">
        <v>197</v>
      </c>
      <c r="N9" t="s">
        <v>310</v>
      </c>
      <c r="O9" t="s">
        <v>197</v>
      </c>
      <c r="P9">
        <v>0</v>
      </c>
      <c r="Q9">
        <v>0</v>
      </c>
      <c r="R9" t="s">
        <v>131</v>
      </c>
      <c r="S9">
        <v>3</v>
      </c>
      <c r="T9">
        <v>0</v>
      </c>
      <c r="U9" t="s">
        <v>310</v>
      </c>
      <c r="V9">
        <v>8</v>
      </c>
      <c r="W9">
        <v>0</v>
      </c>
      <c r="X9" t="s">
        <v>30</v>
      </c>
      <c r="Y9">
        <v>1</v>
      </c>
      <c r="Z9">
        <v>120</v>
      </c>
      <c r="AA9">
        <v>1</v>
      </c>
    </row>
    <row r="10" spans="1:27" x14ac:dyDescent="0.25">
      <c r="A10" t="s">
        <v>10</v>
      </c>
      <c r="B10" t="s">
        <v>17</v>
      </c>
      <c r="C10" t="s">
        <v>16</v>
      </c>
      <c r="D10" t="s">
        <v>31</v>
      </c>
      <c r="H10" t="s">
        <v>120</v>
      </c>
      <c r="I10" t="s">
        <v>120</v>
      </c>
      <c r="J10" t="s">
        <v>132</v>
      </c>
      <c r="K10" t="s">
        <v>184</v>
      </c>
      <c r="L10" t="s">
        <v>176</v>
      </c>
      <c r="M10" t="s">
        <v>198</v>
      </c>
      <c r="N10" t="s">
        <v>309</v>
      </c>
      <c r="O10" t="s">
        <v>198</v>
      </c>
      <c r="P10">
        <v>1</v>
      </c>
      <c r="Q10">
        <v>0</v>
      </c>
      <c r="R10" t="s">
        <v>132</v>
      </c>
      <c r="S10">
        <v>4</v>
      </c>
      <c r="T10">
        <v>0</v>
      </c>
      <c r="U10" t="s">
        <v>309</v>
      </c>
      <c r="V10">
        <v>0</v>
      </c>
      <c r="W10">
        <v>8</v>
      </c>
      <c r="X10" t="s">
        <v>31</v>
      </c>
      <c r="Y10">
        <v>1</v>
      </c>
      <c r="Z10">
        <v>125</v>
      </c>
      <c r="AA10">
        <v>1</v>
      </c>
    </row>
    <row r="11" spans="1:27" x14ac:dyDescent="0.25">
      <c r="A11" t="s">
        <v>11</v>
      </c>
      <c r="B11" t="s">
        <v>18</v>
      </c>
      <c r="C11" t="s">
        <v>16</v>
      </c>
      <c r="D11" t="s">
        <v>32</v>
      </c>
      <c r="H11" t="s">
        <v>121</v>
      </c>
      <c r="I11" t="s">
        <v>120</v>
      </c>
      <c r="J11" t="s">
        <v>133</v>
      </c>
      <c r="K11" t="s">
        <v>185</v>
      </c>
      <c r="L11" t="s">
        <v>176</v>
      </c>
      <c r="M11" t="s">
        <v>199</v>
      </c>
      <c r="N11" t="s">
        <v>311</v>
      </c>
      <c r="O11" t="s">
        <v>199</v>
      </c>
      <c r="P11">
        <v>2</v>
      </c>
      <c r="Q11">
        <v>0</v>
      </c>
      <c r="R11" t="s">
        <v>133</v>
      </c>
      <c r="S11">
        <v>4</v>
      </c>
      <c r="T11">
        <v>0</v>
      </c>
      <c r="U11" t="s">
        <v>311</v>
      </c>
      <c r="V11">
        <v>3</v>
      </c>
      <c r="W11">
        <v>0</v>
      </c>
      <c r="X11" t="s">
        <v>32</v>
      </c>
      <c r="Y11">
        <v>1</v>
      </c>
      <c r="Z11">
        <v>130</v>
      </c>
      <c r="AA11">
        <v>1</v>
      </c>
    </row>
    <row r="12" spans="1:27" x14ac:dyDescent="0.25">
      <c r="A12" t="s">
        <v>12</v>
      </c>
      <c r="B12" t="s">
        <v>16</v>
      </c>
      <c r="C12" t="s">
        <v>16</v>
      </c>
      <c r="D12" t="s">
        <v>33</v>
      </c>
      <c r="H12" t="s">
        <v>120</v>
      </c>
      <c r="I12" t="s">
        <v>120</v>
      </c>
      <c r="J12" t="s">
        <v>134</v>
      </c>
      <c r="K12" t="s">
        <v>186</v>
      </c>
      <c r="L12" t="s">
        <v>176</v>
      </c>
      <c r="M12" t="s">
        <v>200</v>
      </c>
      <c r="N12" t="s">
        <v>312</v>
      </c>
      <c r="O12" t="s">
        <v>200</v>
      </c>
      <c r="P12">
        <v>3</v>
      </c>
      <c r="Q12">
        <v>0</v>
      </c>
      <c r="R12" t="s">
        <v>134</v>
      </c>
      <c r="S12">
        <v>4</v>
      </c>
      <c r="T12">
        <v>0</v>
      </c>
      <c r="U12" t="s">
        <v>312</v>
      </c>
      <c r="V12">
        <v>0</v>
      </c>
      <c r="W12">
        <v>3</v>
      </c>
      <c r="X12" t="s">
        <v>33</v>
      </c>
      <c r="Y12">
        <v>1</v>
      </c>
      <c r="Z12">
        <v>132.5</v>
      </c>
      <c r="AA12">
        <v>1</v>
      </c>
    </row>
    <row r="13" spans="1:27" x14ac:dyDescent="0.25">
      <c r="A13" t="s">
        <v>13</v>
      </c>
      <c r="B13" t="s">
        <v>19</v>
      </c>
      <c r="C13" t="s">
        <v>16</v>
      </c>
      <c r="D13" t="s">
        <v>34</v>
      </c>
      <c r="H13" t="s">
        <v>121</v>
      </c>
      <c r="I13" t="s">
        <v>120</v>
      </c>
      <c r="J13" t="s">
        <v>329</v>
      </c>
      <c r="K13" t="s">
        <v>187</v>
      </c>
      <c r="L13" t="s">
        <v>176</v>
      </c>
      <c r="M13" t="s">
        <v>201</v>
      </c>
      <c r="N13" t="s">
        <v>313</v>
      </c>
      <c r="O13" t="s">
        <v>201</v>
      </c>
      <c r="P13">
        <v>4</v>
      </c>
      <c r="Q13">
        <v>0</v>
      </c>
      <c r="R13" t="s">
        <v>329</v>
      </c>
      <c r="S13">
        <v>5</v>
      </c>
      <c r="T13">
        <v>0</v>
      </c>
      <c r="U13" t="s">
        <v>313</v>
      </c>
      <c r="V13">
        <v>3</v>
      </c>
      <c r="W13">
        <v>3</v>
      </c>
      <c r="X13" t="s">
        <v>34</v>
      </c>
      <c r="Y13">
        <v>1</v>
      </c>
      <c r="Z13">
        <v>135</v>
      </c>
      <c r="AA13">
        <v>1</v>
      </c>
    </row>
    <row r="14" spans="1:27" x14ac:dyDescent="0.25">
      <c r="A14" t="s">
        <v>14</v>
      </c>
      <c r="B14" t="s">
        <v>21</v>
      </c>
      <c r="C14" t="s">
        <v>16</v>
      </c>
      <c r="D14" t="s">
        <v>35</v>
      </c>
      <c r="H14" t="s">
        <v>120</v>
      </c>
      <c r="I14" t="s">
        <v>120</v>
      </c>
      <c r="J14" t="s">
        <v>135</v>
      </c>
      <c r="K14" t="s">
        <v>188</v>
      </c>
      <c r="L14" t="s">
        <v>176</v>
      </c>
      <c r="M14" t="s">
        <v>202</v>
      </c>
      <c r="N14" t="s">
        <v>314</v>
      </c>
      <c r="O14" t="s">
        <v>202</v>
      </c>
      <c r="P14">
        <v>5</v>
      </c>
      <c r="Q14">
        <v>0</v>
      </c>
      <c r="R14" t="s">
        <v>135</v>
      </c>
      <c r="S14">
        <v>0</v>
      </c>
      <c r="T14">
        <v>0</v>
      </c>
      <c r="U14" t="s">
        <v>314</v>
      </c>
      <c r="V14">
        <v>4</v>
      </c>
      <c r="W14">
        <v>0</v>
      </c>
      <c r="X14" t="s">
        <v>35</v>
      </c>
      <c r="Y14">
        <v>1</v>
      </c>
      <c r="Z14">
        <v>87.5</v>
      </c>
      <c r="AA14">
        <v>1</v>
      </c>
    </row>
    <row r="15" spans="1:27" x14ac:dyDescent="0.25">
      <c r="C15" t="s">
        <v>16</v>
      </c>
      <c r="D15" t="s">
        <v>36</v>
      </c>
      <c r="I15" t="s">
        <v>120</v>
      </c>
      <c r="J15" t="s">
        <v>136</v>
      </c>
      <c r="L15" t="s">
        <v>176</v>
      </c>
      <c r="M15" t="s">
        <v>203</v>
      </c>
      <c r="N15" t="s">
        <v>315</v>
      </c>
      <c r="O15" t="s">
        <v>203</v>
      </c>
      <c r="P15">
        <v>5</v>
      </c>
      <c r="Q15">
        <v>0</v>
      </c>
      <c r="R15" t="s">
        <v>136</v>
      </c>
      <c r="S15">
        <v>3</v>
      </c>
      <c r="T15">
        <v>0</v>
      </c>
      <c r="U15" t="s">
        <v>315</v>
      </c>
      <c r="V15">
        <v>0</v>
      </c>
      <c r="W15">
        <v>4</v>
      </c>
      <c r="X15" t="s">
        <v>36</v>
      </c>
      <c r="Y15">
        <v>1</v>
      </c>
      <c r="Z15">
        <v>100</v>
      </c>
      <c r="AA15">
        <v>1</v>
      </c>
    </row>
    <row r="16" spans="1:27" x14ac:dyDescent="0.25">
      <c r="B16" t="s">
        <v>16</v>
      </c>
      <c r="C16" t="s">
        <v>16</v>
      </c>
      <c r="D16" t="s">
        <v>37</v>
      </c>
      <c r="I16" t="s">
        <v>120</v>
      </c>
      <c r="J16" t="s">
        <v>137</v>
      </c>
      <c r="L16" t="s">
        <v>176</v>
      </c>
      <c r="M16" t="s">
        <v>204</v>
      </c>
      <c r="N16" t="s">
        <v>316</v>
      </c>
      <c r="O16" t="s">
        <v>204</v>
      </c>
      <c r="P16">
        <v>0</v>
      </c>
      <c r="Q16">
        <v>5</v>
      </c>
      <c r="R16" t="s">
        <v>137</v>
      </c>
      <c r="S16">
        <v>3</v>
      </c>
      <c r="T16">
        <v>3</v>
      </c>
      <c r="U16" t="s">
        <v>316</v>
      </c>
      <c r="V16">
        <v>4</v>
      </c>
      <c r="W16">
        <v>0</v>
      </c>
      <c r="X16" t="s">
        <v>37</v>
      </c>
      <c r="Y16">
        <v>1</v>
      </c>
      <c r="Z16">
        <v>145</v>
      </c>
      <c r="AA16">
        <v>1</v>
      </c>
    </row>
    <row r="17" spans="2:27" x14ac:dyDescent="0.25">
      <c r="B17" t="s">
        <v>17</v>
      </c>
      <c r="C17" t="s">
        <v>16</v>
      </c>
      <c r="D17" t="s">
        <v>38</v>
      </c>
      <c r="I17" t="s">
        <v>120</v>
      </c>
      <c r="J17" t="s">
        <v>138</v>
      </c>
      <c r="L17" t="s">
        <v>177</v>
      </c>
      <c r="M17" t="s">
        <v>205</v>
      </c>
      <c r="N17" t="s">
        <v>317</v>
      </c>
      <c r="O17" t="s">
        <v>205</v>
      </c>
      <c r="P17">
        <v>0</v>
      </c>
      <c r="Q17">
        <v>0</v>
      </c>
      <c r="R17" t="s">
        <v>138</v>
      </c>
      <c r="S17">
        <v>4</v>
      </c>
      <c r="T17">
        <v>0</v>
      </c>
      <c r="U17" t="s">
        <v>317</v>
      </c>
      <c r="V17">
        <v>1</v>
      </c>
      <c r="W17">
        <v>1</v>
      </c>
      <c r="X17" t="s">
        <v>38</v>
      </c>
      <c r="Y17">
        <v>1</v>
      </c>
      <c r="Z17">
        <v>157.5</v>
      </c>
      <c r="AA17">
        <v>1</v>
      </c>
    </row>
    <row r="18" spans="2:27" x14ac:dyDescent="0.25">
      <c r="B18" t="s">
        <v>18</v>
      </c>
      <c r="C18" t="s">
        <v>16</v>
      </c>
      <c r="D18" t="s">
        <v>39</v>
      </c>
      <c r="I18" t="s">
        <v>121</v>
      </c>
      <c r="J18" t="s">
        <v>139</v>
      </c>
      <c r="L18" t="s">
        <v>177</v>
      </c>
      <c r="M18" t="s">
        <v>206</v>
      </c>
      <c r="N18" t="s">
        <v>318</v>
      </c>
      <c r="O18" t="s">
        <v>206</v>
      </c>
      <c r="P18">
        <v>0</v>
      </c>
      <c r="Q18">
        <v>0</v>
      </c>
      <c r="R18" t="s">
        <v>139</v>
      </c>
      <c r="S18">
        <v>0</v>
      </c>
      <c r="T18">
        <v>0</v>
      </c>
      <c r="U18" t="s">
        <v>318</v>
      </c>
      <c r="V18">
        <v>1</v>
      </c>
      <c r="W18">
        <v>0</v>
      </c>
      <c r="X18" t="s">
        <v>39</v>
      </c>
      <c r="Y18">
        <v>1</v>
      </c>
      <c r="Z18">
        <v>85</v>
      </c>
      <c r="AA18">
        <v>0.9</v>
      </c>
    </row>
    <row r="19" spans="2:27" x14ac:dyDescent="0.25">
      <c r="B19" t="s">
        <v>19</v>
      </c>
      <c r="C19" t="s">
        <v>17</v>
      </c>
      <c r="D19" t="s">
        <v>40</v>
      </c>
      <c r="I19" t="s">
        <v>121</v>
      </c>
      <c r="J19" t="s">
        <v>140</v>
      </c>
      <c r="L19" t="s">
        <v>177</v>
      </c>
      <c r="M19" t="s">
        <v>207</v>
      </c>
      <c r="N19" t="s">
        <v>319</v>
      </c>
      <c r="O19" t="s">
        <v>207</v>
      </c>
      <c r="P19">
        <v>0</v>
      </c>
      <c r="Q19">
        <v>0</v>
      </c>
      <c r="R19" t="s">
        <v>140</v>
      </c>
      <c r="S19">
        <v>0</v>
      </c>
      <c r="T19">
        <v>0</v>
      </c>
      <c r="U19" t="s">
        <v>319</v>
      </c>
      <c r="V19">
        <v>2</v>
      </c>
      <c r="W19">
        <v>0</v>
      </c>
      <c r="X19" t="s">
        <v>40</v>
      </c>
      <c r="Y19">
        <v>1</v>
      </c>
      <c r="Z19">
        <v>25</v>
      </c>
      <c r="AA19">
        <v>1</v>
      </c>
    </row>
    <row r="20" spans="2:27" x14ac:dyDescent="0.25">
      <c r="B20" t="s">
        <v>20</v>
      </c>
      <c r="C20" t="s">
        <v>17</v>
      </c>
      <c r="D20" t="s">
        <v>41</v>
      </c>
      <c r="I20" t="s">
        <v>121</v>
      </c>
      <c r="J20" t="s">
        <v>141</v>
      </c>
      <c r="L20" t="s">
        <v>177</v>
      </c>
      <c r="M20" t="s">
        <v>208</v>
      </c>
      <c r="N20" t="s">
        <v>320</v>
      </c>
      <c r="O20" t="s">
        <v>208</v>
      </c>
      <c r="P20">
        <v>0</v>
      </c>
      <c r="Q20">
        <v>0</v>
      </c>
      <c r="R20" t="s">
        <v>141</v>
      </c>
      <c r="S20">
        <v>0</v>
      </c>
      <c r="T20">
        <v>0</v>
      </c>
      <c r="U20" t="s">
        <v>320</v>
      </c>
      <c r="V20">
        <v>3</v>
      </c>
      <c r="W20">
        <v>0</v>
      </c>
      <c r="X20" t="s">
        <v>41</v>
      </c>
      <c r="Y20">
        <v>1</v>
      </c>
      <c r="Z20">
        <v>30</v>
      </c>
      <c r="AA20">
        <v>1</v>
      </c>
    </row>
    <row r="21" spans="2:27" x14ac:dyDescent="0.25">
      <c r="B21" t="s">
        <v>21</v>
      </c>
      <c r="C21" t="s">
        <v>17</v>
      </c>
      <c r="D21" t="s">
        <v>42</v>
      </c>
      <c r="I21" t="s">
        <v>121</v>
      </c>
      <c r="J21" t="s">
        <v>142</v>
      </c>
      <c r="L21" t="s">
        <v>177</v>
      </c>
      <c r="M21" t="s">
        <v>209</v>
      </c>
      <c r="N21" t="s">
        <v>321</v>
      </c>
      <c r="O21" t="s">
        <v>209</v>
      </c>
      <c r="P21">
        <v>0</v>
      </c>
      <c r="Q21">
        <v>0</v>
      </c>
      <c r="R21" t="s">
        <v>142</v>
      </c>
      <c r="S21">
        <v>0</v>
      </c>
      <c r="T21">
        <v>0</v>
      </c>
      <c r="U21" t="s">
        <v>321</v>
      </c>
      <c r="V21">
        <v>0</v>
      </c>
      <c r="W21">
        <v>0</v>
      </c>
      <c r="X21" t="s">
        <v>42</v>
      </c>
      <c r="Y21">
        <v>1</v>
      </c>
      <c r="Z21">
        <v>35</v>
      </c>
      <c r="AA21">
        <v>1</v>
      </c>
    </row>
    <row r="22" spans="2:27" x14ac:dyDescent="0.25">
      <c r="C22" t="s">
        <v>17</v>
      </c>
      <c r="D22" t="s">
        <v>43</v>
      </c>
      <c r="I22" t="s">
        <v>121</v>
      </c>
      <c r="J22" t="s">
        <v>143</v>
      </c>
      <c r="L22" t="s">
        <v>177</v>
      </c>
      <c r="M22" t="s">
        <v>210</v>
      </c>
      <c r="O22" t="s">
        <v>210</v>
      </c>
      <c r="P22">
        <v>0</v>
      </c>
      <c r="Q22">
        <v>0</v>
      </c>
      <c r="R22" t="s">
        <v>143</v>
      </c>
      <c r="S22">
        <v>0</v>
      </c>
      <c r="T22">
        <v>0</v>
      </c>
      <c r="X22" t="s">
        <v>43</v>
      </c>
      <c r="Y22">
        <v>1</v>
      </c>
      <c r="Z22">
        <v>40</v>
      </c>
      <c r="AA22">
        <v>1</v>
      </c>
    </row>
    <row r="23" spans="2:27" x14ac:dyDescent="0.25">
      <c r="C23" t="s">
        <v>17</v>
      </c>
      <c r="D23" t="s">
        <v>44</v>
      </c>
      <c r="I23" t="s">
        <v>121</v>
      </c>
      <c r="J23" t="s">
        <v>144</v>
      </c>
      <c r="L23" t="s">
        <v>177</v>
      </c>
      <c r="M23" t="s">
        <v>211</v>
      </c>
      <c r="O23" t="s">
        <v>211</v>
      </c>
      <c r="P23">
        <v>0</v>
      </c>
      <c r="Q23">
        <v>0</v>
      </c>
      <c r="R23" t="s">
        <v>144</v>
      </c>
      <c r="S23">
        <v>0</v>
      </c>
      <c r="T23">
        <v>0</v>
      </c>
      <c r="X23" t="s">
        <v>44</v>
      </c>
      <c r="Y23">
        <v>1</v>
      </c>
      <c r="Z23">
        <v>50</v>
      </c>
      <c r="AA23">
        <v>1</v>
      </c>
    </row>
    <row r="24" spans="2:27" x14ac:dyDescent="0.25">
      <c r="C24" t="s">
        <v>17</v>
      </c>
      <c r="D24" t="s">
        <v>45</v>
      </c>
      <c r="I24" t="s">
        <v>121</v>
      </c>
      <c r="J24" t="s">
        <v>145</v>
      </c>
      <c r="L24" t="s">
        <v>178</v>
      </c>
      <c r="M24" t="s">
        <v>212</v>
      </c>
      <c r="O24" t="s">
        <v>212</v>
      </c>
      <c r="P24">
        <v>0</v>
      </c>
      <c r="Q24">
        <v>0</v>
      </c>
      <c r="R24" t="s">
        <v>145</v>
      </c>
      <c r="S24">
        <v>0</v>
      </c>
      <c r="T24">
        <v>0</v>
      </c>
      <c r="X24" t="s">
        <v>45</v>
      </c>
      <c r="Y24">
        <v>1</v>
      </c>
      <c r="Z24">
        <v>55</v>
      </c>
      <c r="AA24">
        <v>1</v>
      </c>
    </row>
    <row r="25" spans="2:27" x14ac:dyDescent="0.25">
      <c r="C25" t="s">
        <v>17</v>
      </c>
      <c r="D25" t="s">
        <v>46</v>
      </c>
      <c r="I25" t="s">
        <v>121</v>
      </c>
      <c r="J25" t="s">
        <v>146</v>
      </c>
      <c r="L25" t="s">
        <v>178</v>
      </c>
      <c r="M25" t="s">
        <v>213</v>
      </c>
      <c r="O25" t="s">
        <v>213</v>
      </c>
      <c r="P25">
        <v>0</v>
      </c>
      <c r="Q25">
        <v>0</v>
      </c>
      <c r="R25" t="s">
        <v>146</v>
      </c>
      <c r="S25">
        <v>0</v>
      </c>
      <c r="T25">
        <v>1</v>
      </c>
      <c r="X25" t="s">
        <v>46</v>
      </c>
      <c r="Y25">
        <v>2</v>
      </c>
      <c r="Z25">
        <v>40</v>
      </c>
      <c r="AA25">
        <v>1</v>
      </c>
    </row>
    <row r="26" spans="2:27" x14ac:dyDescent="0.25">
      <c r="C26" t="s">
        <v>17</v>
      </c>
      <c r="D26" t="s">
        <v>47</v>
      </c>
      <c r="I26" t="s">
        <v>121</v>
      </c>
      <c r="J26" t="s">
        <v>147</v>
      </c>
      <c r="L26" t="s">
        <v>178</v>
      </c>
      <c r="M26" t="s">
        <v>214</v>
      </c>
      <c r="O26" t="s">
        <v>214</v>
      </c>
      <c r="P26">
        <v>0</v>
      </c>
      <c r="Q26">
        <v>0</v>
      </c>
      <c r="R26" t="s">
        <v>147</v>
      </c>
      <c r="S26">
        <v>0</v>
      </c>
      <c r="T26">
        <v>2</v>
      </c>
      <c r="X26" t="s">
        <v>47</v>
      </c>
      <c r="Y26">
        <v>1</v>
      </c>
      <c r="Z26">
        <v>60</v>
      </c>
      <c r="AA26">
        <v>1</v>
      </c>
    </row>
    <row r="27" spans="2:27" x14ac:dyDescent="0.25">
      <c r="C27" t="s">
        <v>17</v>
      </c>
      <c r="D27" t="s">
        <v>48</v>
      </c>
      <c r="I27" t="s">
        <v>121</v>
      </c>
      <c r="J27" t="s">
        <v>148</v>
      </c>
      <c r="L27" t="s">
        <v>178</v>
      </c>
      <c r="M27" t="s">
        <v>215</v>
      </c>
      <c r="O27" t="s">
        <v>215</v>
      </c>
      <c r="P27">
        <v>0</v>
      </c>
      <c r="Q27">
        <v>0</v>
      </c>
      <c r="R27" t="s">
        <v>148</v>
      </c>
      <c r="S27">
        <v>0</v>
      </c>
      <c r="T27">
        <v>2</v>
      </c>
      <c r="X27" t="s">
        <v>48</v>
      </c>
      <c r="Y27">
        <v>3</v>
      </c>
      <c r="Z27">
        <v>50</v>
      </c>
      <c r="AA27">
        <v>1</v>
      </c>
    </row>
    <row r="28" spans="2:27" x14ac:dyDescent="0.25">
      <c r="C28" t="s">
        <v>17</v>
      </c>
      <c r="D28" t="s">
        <v>49</v>
      </c>
      <c r="I28" t="s">
        <v>121</v>
      </c>
      <c r="J28" t="s">
        <v>149</v>
      </c>
      <c r="L28" t="s">
        <v>178</v>
      </c>
      <c r="M28" t="s">
        <v>216</v>
      </c>
      <c r="O28" t="s">
        <v>216</v>
      </c>
      <c r="P28">
        <v>0</v>
      </c>
      <c r="Q28">
        <v>0</v>
      </c>
      <c r="R28" t="s">
        <v>149</v>
      </c>
      <c r="S28">
        <v>0</v>
      </c>
      <c r="T28">
        <v>3</v>
      </c>
      <c r="X28" t="s">
        <v>49</v>
      </c>
      <c r="Y28">
        <v>3</v>
      </c>
      <c r="Z28">
        <v>52.5</v>
      </c>
      <c r="AA28">
        <v>1</v>
      </c>
    </row>
    <row r="29" spans="2:27" x14ac:dyDescent="0.25">
      <c r="C29" t="s">
        <v>17</v>
      </c>
      <c r="D29" t="s">
        <v>50</v>
      </c>
      <c r="I29" t="s">
        <v>121</v>
      </c>
      <c r="J29" t="s">
        <v>150</v>
      </c>
      <c r="L29" t="s">
        <v>178</v>
      </c>
      <c r="M29" t="s">
        <v>217</v>
      </c>
      <c r="O29" t="s">
        <v>217</v>
      </c>
      <c r="P29">
        <v>0</v>
      </c>
      <c r="Q29">
        <v>0</v>
      </c>
      <c r="R29" t="s">
        <v>150</v>
      </c>
      <c r="S29">
        <v>0</v>
      </c>
      <c r="T29">
        <v>3</v>
      </c>
      <c r="X29" t="s">
        <v>50</v>
      </c>
      <c r="Y29">
        <v>3</v>
      </c>
      <c r="Z29">
        <v>55</v>
      </c>
      <c r="AA29">
        <v>1</v>
      </c>
    </row>
    <row r="30" spans="2:27" x14ac:dyDescent="0.25">
      <c r="C30" t="s">
        <v>17</v>
      </c>
      <c r="D30" t="s">
        <v>51</v>
      </c>
      <c r="I30" t="s">
        <v>121</v>
      </c>
      <c r="J30" t="s">
        <v>151</v>
      </c>
      <c r="L30" t="s">
        <v>178</v>
      </c>
      <c r="M30" t="s">
        <v>218</v>
      </c>
      <c r="O30" t="s">
        <v>218</v>
      </c>
      <c r="P30">
        <v>0</v>
      </c>
      <c r="Q30">
        <v>0</v>
      </c>
      <c r="R30" t="s">
        <v>151</v>
      </c>
      <c r="S30">
        <v>0</v>
      </c>
      <c r="T30">
        <v>4</v>
      </c>
      <c r="X30" t="s">
        <v>51</v>
      </c>
      <c r="Y30">
        <v>3</v>
      </c>
      <c r="Z30">
        <v>57.5</v>
      </c>
      <c r="AA30">
        <v>1</v>
      </c>
    </row>
    <row r="31" spans="2:27" x14ac:dyDescent="0.25">
      <c r="C31" t="s">
        <v>17</v>
      </c>
      <c r="D31" t="s">
        <v>52</v>
      </c>
      <c r="I31" t="s">
        <v>121</v>
      </c>
      <c r="J31" t="s">
        <v>152</v>
      </c>
      <c r="L31" t="s">
        <v>178</v>
      </c>
      <c r="M31" t="s">
        <v>219</v>
      </c>
      <c r="O31" t="s">
        <v>219</v>
      </c>
      <c r="P31">
        <v>0</v>
      </c>
      <c r="Q31">
        <v>0</v>
      </c>
      <c r="R31" t="s">
        <v>152</v>
      </c>
      <c r="S31">
        <v>0</v>
      </c>
      <c r="T31">
        <v>0</v>
      </c>
      <c r="X31" t="s">
        <v>52</v>
      </c>
      <c r="Y31">
        <v>3</v>
      </c>
      <c r="Z31">
        <v>60</v>
      </c>
      <c r="AA31">
        <v>1</v>
      </c>
    </row>
    <row r="32" spans="2:27" x14ac:dyDescent="0.25">
      <c r="C32" t="s">
        <v>17</v>
      </c>
      <c r="D32" t="s">
        <v>53</v>
      </c>
      <c r="I32" t="s">
        <v>121</v>
      </c>
      <c r="J32" t="s">
        <v>153</v>
      </c>
      <c r="L32" t="s">
        <v>178</v>
      </c>
      <c r="M32" t="s">
        <v>220</v>
      </c>
      <c r="O32" t="s">
        <v>220</v>
      </c>
      <c r="P32">
        <v>0</v>
      </c>
      <c r="Q32">
        <v>0</v>
      </c>
      <c r="R32" t="s">
        <v>153</v>
      </c>
      <c r="S32">
        <v>0</v>
      </c>
      <c r="T32">
        <v>0</v>
      </c>
      <c r="X32" t="s">
        <v>53</v>
      </c>
      <c r="Y32">
        <v>1</v>
      </c>
      <c r="Z32">
        <v>450</v>
      </c>
      <c r="AA32" s="3">
        <v>0.33333333333333331</v>
      </c>
    </row>
    <row r="33" spans="3:27" x14ac:dyDescent="0.25">
      <c r="C33" t="s">
        <v>17</v>
      </c>
      <c r="D33" t="s">
        <v>54</v>
      </c>
      <c r="I33" t="s">
        <v>121</v>
      </c>
      <c r="J33" t="s">
        <v>154</v>
      </c>
      <c r="L33" t="s">
        <v>179</v>
      </c>
      <c r="M33" t="s">
        <v>221</v>
      </c>
      <c r="O33" t="s">
        <v>221</v>
      </c>
      <c r="P33">
        <v>0</v>
      </c>
      <c r="Q33">
        <v>0</v>
      </c>
      <c r="R33" t="s">
        <v>154</v>
      </c>
      <c r="S33">
        <v>0</v>
      </c>
      <c r="T33">
        <v>4</v>
      </c>
      <c r="X33" t="s">
        <v>54</v>
      </c>
      <c r="Y33">
        <v>2</v>
      </c>
      <c r="Z33">
        <v>70</v>
      </c>
      <c r="AA33">
        <v>1.25</v>
      </c>
    </row>
    <row r="34" spans="3:27" x14ac:dyDescent="0.25">
      <c r="C34" t="s">
        <v>21</v>
      </c>
      <c r="D34" t="s">
        <v>55</v>
      </c>
      <c r="I34" t="s">
        <v>121</v>
      </c>
      <c r="J34" t="s">
        <v>155</v>
      </c>
      <c r="L34" t="s">
        <v>179</v>
      </c>
      <c r="M34" t="s">
        <v>222</v>
      </c>
      <c r="O34" t="s">
        <v>222</v>
      </c>
      <c r="P34">
        <v>0</v>
      </c>
      <c r="Q34">
        <v>0</v>
      </c>
      <c r="R34" t="s">
        <v>155</v>
      </c>
      <c r="S34">
        <v>0</v>
      </c>
      <c r="T34">
        <v>0</v>
      </c>
      <c r="X34" t="s">
        <v>55</v>
      </c>
      <c r="Y34">
        <v>1</v>
      </c>
      <c r="Z34">
        <v>40</v>
      </c>
      <c r="AA34">
        <v>1</v>
      </c>
    </row>
    <row r="35" spans="3:27" x14ac:dyDescent="0.25">
      <c r="C35" t="s">
        <v>21</v>
      </c>
      <c r="D35" t="s">
        <v>56</v>
      </c>
      <c r="I35" t="s">
        <v>122</v>
      </c>
      <c r="J35" t="s">
        <v>156</v>
      </c>
      <c r="L35" t="s">
        <v>179</v>
      </c>
      <c r="M35" t="s">
        <v>223</v>
      </c>
      <c r="O35" t="s">
        <v>223</v>
      </c>
      <c r="P35">
        <v>0</v>
      </c>
      <c r="Q35">
        <v>0</v>
      </c>
      <c r="R35" t="s">
        <v>156</v>
      </c>
      <c r="S35">
        <v>0</v>
      </c>
      <c r="T35">
        <v>0</v>
      </c>
      <c r="X35" t="s">
        <v>56</v>
      </c>
      <c r="Y35">
        <v>1</v>
      </c>
      <c r="Z35">
        <v>45</v>
      </c>
      <c r="AA35">
        <v>1</v>
      </c>
    </row>
    <row r="36" spans="3:27" x14ac:dyDescent="0.25">
      <c r="C36" t="s">
        <v>21</v>
      </c>
      <c r="D36" t="s">
        <v>57</v>
      </c>
      <c r="I36" t="s">
        <v>122</v>
      </c>
      <c r="J36" t="s">
        <v>157</v>
      </c>
      <c r="L36" t="s">
        <v>179</v>
      </c>
      <c r="M36" t="s">
        <v>224</v>
      </c>
      <c r="O36" t="s">
        <v>224</v>
      </c>
      <c r="P36">
        <v>0</v>
      </c>
      <c r="Q36">
        <v>0</v>
      </c>
      <c r="R36" t="s">
        <v>157</v>
      </c>
      <c r="S36">
        <v>0</v>
      </c>
      <c r="T36">
        <v>0</v>
      </c>
      <c r="X36" t="s">
        <v>57</v>
      </c>
      <c r="Y36">
        <v>1</v>
      </c>
      <c r="Z36">
        <v>50</v>
      </c>
      <c r="AA36">
        <v>1</v>
      </c>
    </row>
    <row r="37" spans="3:27" x14ac:dyDescent="0.25">
      <c r="C37" t="s">
        <v>21</v>
      </c>
      <c r="D37" t="s">
        <v>58</v>
      </c>
      <c r="I37" t="s">
        <v>122</v>
      </c>
      <c r="J37" t="s">
        <v>158</v>
      </c>
      <c r="L37" t="s">
        <v>179</v>
      </c>
      <c r="M37" t="s">
        <v>225</v>
      </c>
      <c r="O37" t="s">
        <v>225</v>
      </c>
      <c r="P37">
        <v>0</v>
      </c>
      <c r="Q37">
        <v>0</v>
      </c>
      <c r="R37" t="s">
        <v>158</v>
      </c>
      <c r="S37">
        <v>0</v>
      </c>
      <c r="T37">
        <v>0</v>
      </c>
      <c r="X37" t="s">
        <v>58</v>
      </c>
      <c r="Y37">
        <v>1</v>
      </c>
      <c r="Z37">
        <v>55</v>
      </c>
      <c r="AA37">
        <v>1</v>
      </c>
    </row>
    <row r="38" spans="3:27" x14ac:dyDescent="0.25">
      <c r="C38" t="s">
        <v>21</v>
      </c>
      <c r="D38" t="s">
        <v>59</v>
      </c>
      <c r="I38" t="s">
        <v>122</v>
      </c>
      <c r="J38" t="s">
        <v>159</v>
      </c>
      <c r="L38" t="s">
        <v>179</v>
      </c>
      <c r="M38" t="s">
        <v>226</v>
      </c>
      <c r="O38" t="s">
        <v>226</v>
      </c>
      <c r="P38">
        <v>0</v>
      </c>
      <c r="Q38">
        <v>0</v>
      </c>
      <c r="R38" t="s">
        <v>159</v>
      </c>
      <c r="S38">
        <v>0</v>
      </c>
      <c r="T38">
        <v>0</v>
      </c>
      <c r="X38" t="s">
        <v>59</v>
      </c>
      <c r="Y38">
        <v>1</v>
      </c>
      <c r="Z38">
        <v>63</v>
      </c>
      <c r="AA38">
        <v>1</v>
      </c>
    </row>
    <row r="39" spans="3:27" x14ac:dyDescent="0.25">
      <c r="C39" t="s">
        <v>21</v>
      </c>
      <c r="D39" t="s">
        <v>60</v>
      </c>
      <c r="I39" t="s">
        <v>122</v>
      </c>
      <c r="J39" t="s">
        <v>160</v>
      </c>
      <c r="L39" t="s">
        <v>179</v>
      </c>
      <c r="M39" t="s">
        <v>227</v>
      </c>
      <c r="O39" t="s">
        <v>227</v>
      </c>
      <c r="P39">
        <v>0</v>
      </c>
      <c r="Q39">
        <v>0</v>
      </c>
      <c r="R39" t="s">
        <v>160</v>
      </c>
      <c r="S39">
        <v>0</v>
      </c>
      <c r="T39">
        <v>0</v>
      </c>
      <c r="X39" t="s">
        <v>60</v>
      </c>
      <c r="Y39">
        <v>1</v>
      </c>
      <c r="Z39">
        <v>70</v>
      </c>
      <c r="AA39">
        <v>1</v>
      </c>
    </row>
    <row r="40" spans="3:27" x14ac:dyDescent="0.25">
      <c r="C40" t="s">
        <v>21</v>
      </c>
      <c r="D40" t="s">
        <v>61</v>
      </c>
      <c r="I40" t="s">
        <v>122</v>
      </c>
      <c r="J40" t="s">
        <v>161</v>
      </c>
      <c r="L40" t="s">
        <v>179</v>
      </c>
      <c r="M40" t="s">
        <v>228</v>
      </c>
      <c r="O40" t="s">
        <v>228</v>
      </c>
      <c r="P40">
        <v>0</v>
      </c>
      <c r="Q40">
        <v>0</v>
      </c>
      <c r="R40" t="s">
        <v>161</v>
      </c>
      <c r="S40">
        <v>0</v>
      </c>
      <c r="T40">
        <v>0</v>
      </c>
      <c r="X40" t="s">
        <v>61</v>
      </c>
      <c r="Y40">
        <v>1</v>
      </c>
      <c r="Z40">
        <v>85</v>
      </c>
      <c r="AA40">
        <v>1</v>
      </c>
    </row>
    <row r="41" spans="3:27" x14ac:dyDescent="0.25">
      <c r="C41" t="s">
        <v>21</v>
      </c>
      <c r="D41" t="s">
        <v>62</v>
      </c>
      <c r="I41" t="s">
        <v>122</v>
      </c>
      <c r="J41" t="s">
        <v>162</v>
      </c>
      <c r="L41" t="s">
        <v>180</v>
      </c>
      <c r="M41" t="s">
        <v>229</v>
      </c>
      <c r="O41" t="s">
        <v>229</v>
      </c>
      <c r="P41">
        <v>0</v>
      </c>
      <c r="Q41">
        <v>0</v>
      </c>
      <c r="R41" t="s">
        <v>162</v>
      </c>
      <c r="S41">
        <v>0</v>
      </c>
      <c r="T41">
        <v>0</v>
      </c>
      <c r="X41" t="s">
        <v>62</v>
      </c>
      <c r="Y41">
        <v>1</v>
      </c>
      <c r="Z41">
        <v>100</v>
      </c>
      <c r="AA41">
        <v>1</v>
      </c>
    </row>
    <row r="42" spans="3:27" x14ac:dyDescent="0.25">
      <c r="C42" t="s">
        <v>21</v>
      </c>
      <c r="D42" t="s">
        <v>63</v>
      </c>
      <c r="I42" t="s">
        <v>122</v>
      </c>
      <c r="J42" t="s">
        <v>163</v>
      </c>
      <c r="L42" t="s">
        <v>180</v>
      </c>
      <c r="M42" t="s">
        <v>230</v>
      </c>
      <c r="O42" t="s">
        <v>230</v>
      </c>
      <c r="P42">
        <v>0</v>
      </c>
      <c r="Q42">
        <v>0</v>
      </c>
      <c r="R42" t="s">
        <v>163</v>
      </c>
      <c r="S42">
        <v>0</v>
      </c>
      <c r="T42">
        <v>0</v>
      </c>
      <c r="X42" t="s">
        <v>63</v>
      </c>
      <c r="Y42">
        <v>1</v>
      </c>
      <c r="Z42">
        <v>117</v>
      </c>
      <c r="AA42">
        <v>1</v>
      </c>
    </row>
    <row r="43" spans="3:27" x14ac:dyDescent="0.25">
      <c r="C43" t="s">
        <v>21</v>
      </c>
      <c r="D43" t="s">
        <v>64</v>
      </c>
      <c r="I43" t="s">
        <v>122</v>
      </c>
      <c r="J43" t="s">
        <v>164</v>
      </c>
      <c r="L43" t="s">
        <v>180</v>
      </c>
      <c r="M43" t="s">
        <v>231</v>
      </c>
      <c r="O43" t="s">
        <v>231</v>
      </c>
      <c r="P43">
        <v>0</v>
      </c>
      <c r="Q43">
        <v>0</v>
      </c>
      <c r="R43" t="s">
        <v>164</v>
      </c>
      <c r="S43">
        <v>0</v>
      </c>
      <c r="T43">
        <v>0</v>
      </c>
      <c r="X43" t="s">
        <v>64</v>
      </c>
      <c r="Y43">
        <v>1</v>
      </c>
      <c r="Z43">
        <v>125</v>
      </c>
      <c r="AA43">
        <v>1</v>
      </c>
    </row>
    <row r="44" spans="3:27" x14ac:dyDescent="0.25">
      <c r="C44" t="s">
        <v>21</v>
      </c>
      <c r="D44" t="s">
        <v>65</v>
      </c>
      <c r="I44" t="s">
        <v>122</v>
      </c>
      <c r="J44" t="s">
        <v>165</v>
      </c>
      <c r="L44" t="s">
        <v>180</v>
      </c>
      <c r="M44" t="s">
        <v>232</v>
      </c>
      <c r="O44" t="s">
        <v>232</v>
      </c>
      <c r="P44">
        <v>0</v>
      </c>
      <c r="Q44">
        <v>0</v>
      </c>
      <c r="R44" t="s">
        <v>165</v>
      </c>
      <c r="S44">
        <v>0</v>
      </c>
      <c r="T44">
        <v>0</v>
      </c>
      <c r="X44" t="s">
        <v>65</v>
      </c>
      <c r="Y44">
        <v>1</v>
      </c>
      <c r="Z44">
        <v>132</v>
      </c>
      <c r="AA44">
        <v>1</v>
      </c>
    </row>
    <row r="45" spans="3:27" x14ac:dyDescent="0.25">
      <c r="C45" t="s">
        <v>21</v>
      </c>
      <c r="D45" t="s">
        <v>66</v>
      </c>
      <c r="I45" t="s">
        <v>122</v>
      </c>
      <c r="J45" t="s">
        <v>166</v>
      </c>
      <c r="L45" t="s">
        <v>180</v>
      </c>
      <c r="M45" t="s">
        <v>233</v>
      </c>
      <c r="O45" t="s">
        <v>233</v>
      </c>
      <c r="P45">
        <v>0</v>
      </c>
      <c r="Q45">
        <v>0</v>
      </c>
      <c r="R45" t="s">
        <v>166</v>
      </c>
      <c r="S45">
        <v>0</v>
      </c>
      <c r="T45">
        <v>0</v>
      </c>
      <c r="X45" t="s">
        <v>66</v>
      </c>
      <c r="Y45">
        <v>1</v>
      </c>
      <c r="Z45">
        <v>140</v>
      </c>
      <c r="AA45">
        <v>1</v>
      </c>
    </row>
    <row r="46" spans="3:27" x14ac:dyDescent="0.25">
      <c r="C46" t="s">
        <v>21</v>
      </c>
      <c r="D46" t="s">
        <v>67</v>
      </c>
      <c r="I46" t="s">
        <v>122</v>
      </c>
      <c r="J46" t="s">
        <v>167</v>
      </c>
      <c r="L46" t="s">
        <v>180</v>
      </c>
      <c r="M46" t="s">
        <v>234</v>
      </c>
      <c r="O46" t="s">
        <v>234</v>
      </c>
      <c r="P46">
        <v>0</v>
      </c>
      <c r="Q46">
        <v>0</v>
      </c>
      <c r="R46" t="s">
        <v>167</v>
      </c>
      <c r="S46">
        <v>0</v>
      </c>
      <c r="T46">
        <v>0</v>
      </c>
      <c r="X46" t="s">
        <v>67</v>
      </c>
      <c r="Y46">
        <v>1</v>
      </c>
      <c r="Z46">
        <v>150</v>
      </c>
      <c r="AA46">
        <v>1</v>
      </c>
    </row>
    <row r="47" spans="3:27" x14ac:dyDescent="0.25">
      <c r="C47" t="s">
        <v>21</v>
      </c>
      <c r="D47" t="s">
        <v>68</v>
      </c>
      <c r="I47" t="s">
        <v>122</v>
      </c>
      <c r="J47" t="s">
        <v>168</v>
      </c>
      <c r="L47" t="s">
        <v>180</v>
      </c>
      <c r="M47" t="s">
        <v>235</v>
      </c>
      <c r="O47" t="s">
        <v>235</v>
      </c>
      <c r="P47">
        <v>0</v>
      </c>
      <c r="Q47">
        <v>0</v>
      </c>
      <c r="R47" t="s">
        <v>168</v>
      </c>
      <c r="S47">
        <v>0</v>
      </c>
      <c r="T47">
        <v>0</v>
      </c>
      <c r="X47" t="s">
        <v>68</v>
      </c>
      <c r="Y47">
        <v>1</v>
      </c>
      <c r="Z47">
        <v>20</v>
      </c>
      <c r="AA47">
        <v>1</v>
      </c>
    </row>
    <row r="48" spans="3:27" x14ac:dyDescent="0.25">
      <c r="C48" t="s">
        <v>21</v>
      </c>
      <c r="D48" t="s">
        <v>69</v>
      </c>
      <c r="I48" t="s">
        <v>122</v>
      </c>
      <c r="J48" t="s">
        <v>169</v>
      </c>
      <c r="L48" t="s">
        <v>180</v>
      </c>
      <c r="M48" t="s">
        <v>236</v>
      </c>
      <c r="O48" t="s">
        <v>236</v>
      </c>
      <c r="P48">
        <v>0</v>
      </c>
      <c r="Q48">
        <v>0</v>
      </c>
      <c r="R48" t="s">
        <v>169</v>
      </c>
      <c r="S48">
        <v>0</v>
      </c>
      <c r="T48">
        <v>0</v>
      </c>
      <c r="X48" t="s">
        <v>69</v>
      </c>
      <c r="Y48">
        <v>1</v>
      </c>
      <c r="Z48">
        <v>77.5</v>
      </c>
      <c r="AA48">
        <v>1</v>
      </c>
    </row>
    <row r="49" spans="3:27" x14ac:dyDescent="0.25">
      <c r="C49" t="s">
        <v>18</v>
      </c>
      <c r="D49" t="s">
        <v>70</v>
      </c>
      <c r="I49" t="s">
        <v>122</v>
      </c>
      <c r="J49" t="s">
        <v>170</v>
      </c>
      <c r="L49" t="s">
        <v>180</v>
      </c>
      <c r="M49" t="s">
        <v>237</v>
      </c>
      <c r="O49" t="s">
        <v>237</v>
      </c>
      <c r="P49">
        <v>0</v>
      </c>
      <c r="Q49">
        <v>0</v>
      </c>
      <c r="R49" t="s">
        <v>170</v>
      </c>
      <c r="S49">
        <v>-10</v>
      </c>
      <c r="T49">
        <v>0</v>
      </c>
      <c r="X49" t="s">
        <v>70</v>
      </c>
      <c r="Y49">
        <v>2</v>
      </c>
      <c r="Z49">
        <v>17.5</v>
      </c>
      <c r="AA49">
        <v>1</v>
      </c>
    </row>
    <row r="50" spans="3:27" x14ac:dyDescent="0.25">
      <c r="C50" t="s">
        <v>18</v>
      </c>
      <c r="D50" t="s">
        <v>71</v>
      </c>
      <c r="I50" t="s">
        <v>122</v>
      </c>
      <c r="J50" t="s">
        <v>171</v>
      </c>
      <c r="L50" t="s">
        <v>181</v>
      </c>
      <c r="M50" t="s">
        <v>238</v>
      </c>
      <c r="O50" t="s">
        <v>238</v>
      </c>
      <c r="P50">
        <v>0</v>
      </c>
      <c r="Q50">
        <v>0</v>
      </c>
      <c r="R50" t="s">
        <v>171</v>
      </c>
      <c r="S50">
        <v>0</v>
      </c>
      <c r="T50">
        <v>0</v>
      </c>
      <c r="X50" t="s">
        <v>71</v>
      </c>
      <c r="Y50">
        <v>2</v>
      </c>
      <c r="Z50">
        <v>20</v>
      </c>
      <c r="AA50">
        <v>1</v>
      </c>
    </row>
    <row r="51" spans="3:27" x14ac:dyDescent="0.25">
      <c r="C51" t="s">
        <v>18</v>
      </c>
      <c r="D51" t="s">
        <v>72</v>
      </c>
      <c r="L51" t="s">
        <v>181</v>
      </c>
      <c r="M51" t="s">
        <v>239</v>
      </c>
      <c r="O51" t="s">
        <v>239</v>
      </c>
      <c r="P51">
        <v>0</v>
      </c>
      <c r="Q51">
        <v>0</v>
      </c>
      <c r="X51" t="s">
        <v>72</v>
      </c>
      <c r="Y51">
        <v>2</v>
      </c>
      <c r="Z51">
        <v>25</v>
      </c>
      <c r="AA51">
        <v>1</v>
      </c>
    </row>
    <row r="52" spans="3:27" x14ac:dyDescent="0.25">
      <c r="C52" t="s">
        <v>18</v>
      </c>
      <c r="D52" t="s">
        <v>73</v>
      </c>
      <c r="L52" t="s">
        <v>181</v>
      </c>
      <c r="M52" t="s">
        <v>240</v>
      </c>
      <c r="O52" t="s">
        <v>240</v>
      </c>
      <c r="P52">
        <v>0</v>
      </c>
      <c r="Q52">
        <v>0</v>
      </c>
      <c r="X52" t="s">
        <v>73</v>
      </c>
      <c r="Y52">
        <v>2</v>
      </c>
      <c r="Z52">
        <v>30</v>
      </c>
      <c r="AA52">
        <v>1</v>
      </c>
    </row>
    <row r="53" spans="3:27" x14ac:dyDescent="0.25">
      <c r="C53" t="s">
        <v>18</v>
      </c>
      <c r="D53" t="s">
        <v>74</v>
      </c>
      <c r="L53" t="s">
        <v>181</v>
      </c>
      <c r="M53" t="s">
        <v>241</v>
      </c>
      <c r="O53" t="s">
        <v>241</v>
      </c>
      <c r="P53">
        <v>0</v>
      </c>
      <c r="Q53">
        <v>0</v>
      </c>
      <c r="X53" t="s">
        <v>74</v>
      </c>
      <c r="Y53">
        <v>2</v>
      </c>
      <c r="Z53">
        <v>35</v>
      </c>
      <c r="AA53">
        <v>1</v>
      </c>
    </row>
    <row r="54" spans="3:27" x14ac:dyDescent="0.25">
      <c r="C54" t="s">
        <v>18</v>
      </c>
      <c r="D54" t="s">
        <v>75</v>
      </c>
      <c r="L54" t="s">
        <v>181</v>
      </c>
      <c r="M54" t="s">
        <v>242</v>
      </c>
      <c r="O54" t="s">
        <v>242</v>
      </c>
      <c r="P54">
        <v>0</v>
      </c>
      <c r="Q54">
        <v>0</v>
      </c>
      <c r="X54" t="s">
        <v>75</v>
      </c>
      <c r="Y54">
        <v>2</v>
      </c>
      <c r="Z54">
        <v>45</v>
      </c>
      <c r="AA54">
        <v>1</v>
      </c>
    </row>
    <row r="55" spans="3:27" x14ac:dyDescent="0.25">
      <c r="C55" t="s">
        <v>18</v>
      </c>
      <c r="D55" t="s">
        <v>76</v>
      </c>
      <c r="L55" t="s">
        <v>181</v>
      </c>
      <c r="M55" t="s">
        <v>243</v>
      </c>
      <c r="O55" t="s">
        <v>243</v>
      </c>
      <c r="P55">
        <v>0</v>
      </c>
      <c r="Q55">
        <v>0</v>
      </c>
      <c r="X55" t="s">
        <v>76</v>
      </c>
      <c r="Y55">
        <v>2</v>
      </c>
      <c r="Z55">
        <v>55</v>
      </c>
      <c r="AA55">
        <v>1</v>
      </c>
    </row>
    <row r="56" spans="3:27" x14ac:dyDescent="0.25">
      <c r="C56" t="s">
        <v>18</v>
      </c>
      <c r="D56" t="s">
        <v>77</v>
      </c>
      <c r="L56" t="s">
        <v>181</v>
      </c>
      <c r="M56" t="s">
        <v>244</v>
      </c>
      <c r="O56" t="s">
        <v>244</v>
      </c>
      <c r="P56">
        <v>0</v>
      </c>
      <c r="Q56">
        <v>0</v>
      </c>
      <c r="X56" t="s">
        <v>77</v>
      </c>
      <c r="Y56">
        <v>2</v>
      </c>
      <c r="Z56">
        <v>65</v>
      </c>
      <c r="AA56">
        <v>1</v>
      </c>
    </row>
    <row r="57" spans="3:27" x14ac:dyDescent="0.25">
      <c r="C57" t="s">
        <v>18</v>
      </c>
      <c r="D57" t="s">
        <v>78</v>
      </c>
      <c r="L57" t="s">
        <v>181</v>
      </c>
      <c r="M57" t="s">
        <v>245</v>
      </c>
      <c r="O57" t="s">
        <v>245</v>
      </c>
      <c r="P57">
        <v>0</v>
      </c>
      <c r="Q57">
        <v>0</v>
      </c>
      <c r="X57" t="s">
        <v>78</v>
      </c>
      <c r="Y57">
        <v>2</v>
      </c>
      <c r="Z57">
        <v>70</v>
      </c>
      <c r="AA57">
        <v>1</v>
      </c>
    </row>
    <row r="58" spans="3:27" x14ac:dyDescent="0.25">
      <c r="C58" t="s">
        <v>18</v>
      </c>
      <c r="D58" t="s">
        <v>79</v>
      </c>
      <c r="L58" t="s">
        <v>182</v>
      </c>
      <c r="M58" t="s">
        <v>246</v>
      </c>
      <c r="O58" t="s">
        <v>246</v>
      </c>
      <c r="P58">
        <v>0</v>
      </c>
      <c r="Q58">
        <v>0</v>
      </c>
      <c r="X58" t="s">
        <v>79</v>
      </c>
      <c r="Y58">
        <v>2</v>
      </c>
      <c r="Z58">
        <v>72.5</v>
      </c>
      <c r="AA58">
        <v>1</v>
      </c>
    </row>
    <row r="59" spans="3:27" x14ac:dyDescent="0.25">
      <c r="C59" t="s">
        <v>18</v>
      </c>
      <c r="D59" t="s">
        <v>80</v>
      </c>
      <c r="L59" t="s">
        <v>182</v>
      </c>
      <c r="M59" t="s">
        <v>247</v>
      </c>
      <c r="O59" t="s">
        <v>247</v>
      </c>
      <c r="P59">
        <v>0</v>
      </c>
      <c r="Q59">
        <v>0</v>
      </c>
      <c r="X59" t="s">
        <v>80</v>
      </c>
      <c r="Y59">
        <v>2</v>
      </c>
      <c r="Z59">
        <v>75</v>
      </c>
      <c r="AA59">
        <v>1</v>
      </c>
    </row>
    <row r="60" spans="3:27" x14ac:dyDescent="0.25">
      <c r="C60" t="s">
        <v>18</v>
      </c>
      <c r="D60" t="s">
        <v>81</v>
      </c>
      <c r="L60" t="s">
        <v>182</v>
      </c>
      <c r="M60" t="s">
        <v>248</v>
      </c>
      <c r="O60" t="s">
        <v>248</v>
      </c>
      <c r="P60">
        <v>0</v>
      </c>
      <c r="Q60">
        <v>0</v>
      </c>
      <c r="X60" t="s">
        <v>81</v>
      </c>
      <c r="Y60">
        <v>2</v>
      </c>
      <c r="Z60">
        <v>77.5</v>
      </c>
      <c r="AA60">
        <v>1</v>
      </c>
    </row>
    <row r="61" spans="3:27" x14ac:dyDescent="0.25">
      <c r="C61" t="s">
        <v>18</v>
      </c>
      <c r="D61" t="s">
        <v>82</v>
      </c>
      <c r="L61" t="s">
        <v>182</v>
      </c>
      <c r="M61" t="s">
        <v>249</v>
      </c>
      <c r="O61" t="s">
        <v>249</v>
      </c>
      <c r="P61">
        <v>0</v>
      </c>
      <c r="Q61">
        <v>0</v>
      </c>
      <c r="X61" t="s">
        <v>82</v>
      </c>
      <c r="Y61">
        <v>2</v>
      </c>
      <c r="Z61">
        <v>80</v>
      </c>
      <c r="AA61">
        <v>1</v>
      </c>
    </row>
    <row r="62" spans="3:27" x14ac:dyDescent="0.25">
      <c r="C62" t="s">
        <v>18</v>
      </c>
      <c r="D62" t="s">
        <v>83</v>
      </c>
      <c r="L62" t="s">
        <v>182</v>
      </c>
      <c r="M62" t="s">
        <v>250</v>
      </c>
      <c r="O62" t="s">
        <v>250</v>
      </c>
      <c r="P62">
        <v>0</v>
      </c>
      <c r="Q62">
        <v>0</v>
      </c>
      <c r="X62" t="s">
        <v>83</v>
      </c>
      <c r="Y62">
        <v>2</v>
      </c>
      <c r="Z62">
        <v>65</v>
      </c>
      <c r="AA62">
        <v>1.1000000000000001</v>
      </c>
    </row>
    <row r="63" spans="3:27" x14ac:dyDescent="0.25">
      <c r="C63" t="s">
        <v>18</v>
      </c>
      <c r="D63" t="s">
        <v>84</v>
      </c>
      <c r="L63" t="s">
        <v>182</v>
      </c>
      <c r="M63" t="s">
        <v>251</v>
      </c>
      <c r="O63" t="s">
        <v>251</v>
      </c>
      <c r="P63">
        <v>0</v>
      </c>
      <c r="Q63">
        <v>0</v>
      </c>
      <c r="X63" t="s">
        <v>84</v>
      </c>
      <c r="Y63">
        <v>10</v>
      </c>
      <c r="Z63">
        <v>87.5</v>
      </c>
      <c r="AA63">
        <v>0.4</v>
      </c>
    </row>
    <row r="64" spans="3:27" x14ac:dyDescent="0.25">
      <c r="C64" t="s">
        <v>18</v>
      </c>
      <c r="D64" t="s">
        <v>85</v>
      </c>
      <c r="L64" t="s">
        <v>182</v>
      </c>
      <c r="M64" t="s">
        <v>252</v>
      </c>
      <c r="O64" t="s">
        <v>252</v>
      </c>
      <c r="P64">
        <v>0</v>
      </c>
      <c r="Q64">
        <v>0</v>
      </c>
      <c r="X64" t="s">
        <v>85</v>
      </c>
      <c r="Y64">
        <v>1</v>
      </c>
      <c r="Z64">
        <v>90</v>
      </c>
      <c r="AA64">
        <v>0.25</v>
      </c>
    </row>
    <row r="65" spans="3:27" x14ac:dyDescent="0.25">
      <c r="C65" t="s">
        <v>19</v>
      </c>
      <c r="D65" t="s">
        <v>86</v>
      </c>
      <c r="L65" t="s">
        <v>182</v>
      </c>
      <c r="M65" t="s">
        <v>253</v>
      </c>
      <c r="O65" t="s">
        <v>253</v>
      </c>
      <c r="P65">
        <v>0</v>
      </c>
      <c r="Q65">
        <v>2</v>
      </c>
      <c r="X65" t="s">
        <v>86</v>
      </c>
      <c r="Y65">
        <v>1</v>
      </c>
      <c r="Z65">
        <v>30</v>
      </c>
      <c r="AA65">
        <v>1</v>
      </c>
    </row>
    <row r="66" spans="3:27" x14ac:dyDescent="0.25">
      <c r="C66" t="s">
        <v>19</v>
      </c>
      <c r="D66" t="s">
        <v>87</v>
      </c>
      <c r="L66" t="s">
        <v>183</v>
      </c>
      <c r="M66" t="s">
        <v>254</v>
      </c>
      <c r="O66" t="s">
        <v>254</v>
      </c>
      <c r="P66">
        <v>0</v>
      </c>
      <c r="Q66">
        <v>0</v>
      </c>
      <c r="X66" t="s">
        <v>87</v>
      </c>
      <c r="Y66">
        <v>1</v>
      </c>
      <c r="Z66">
        <v>40</v>
      </c>
      <c r="AA66">
        <v>1</v>
      </c>
    </row>
    <row r="67" spans="3:27" x14ac:dyDescent="0.25">
      <c r="C67" t="s">
        <v>19</v>
      </c>
      <c r="D67" t="s">
        <v>88</v>
      </c>
      <c r="L67" t="s">
        <v>183</v>
      </c>
      <c r="M67" t="s">
        <v>255</v>
      </c>
      <c r="O67" t="s">
        <v>255</v>
      </c>
      <c r="P67">
        <v>0</v>
      </c>
      <c r="Q67">
        <v>0</v>
      </c>
      <c r="X67" t="s">
        <v>88</v>
      </c>
      <c r="Y67">
        <v>1</v>
      </c>
      <c r="Z67">
        <v>45</v>
      </c>
      <c r="AA67">
        <v>1</v>
      </c>
    </row>
    <row r="68" spans="3:27" x14ac:dyDescent="0.25">
      <c r="C68" t="s">
        <v>19</v>
      </c>
      <c r="D68" t="s">
        <v>89</v>
      </c>
      <c r="L68" t="s">
        <v>183</v>
      </c>
      <c r="M68" t="s">
        <v>256</v>
      </c>
      <c r="O68" t="s">
        <v>256</v>
      </c>
      <c r="P68">
        <v>0</v>
      </c>
      <c r="Q68">
        <v>0</v>
      </c>
      <c r="X68" t="s">
        <v>89</v>
      </c>
      <c r="Y68">
        <v>1</v>
      </c>
      <c r="Z68">
        <v>50</v>
      </c>
      <c r="AA68">
        <v>1</v>
      </c>
    </row>
    <row r="69" spans="3:27" x14ac:dyDescent="0.25">
      <c r="C69" t="s">
        <v>19</v>
      </c>
      <c r="D69" t="s">
        <v>90</v>
      </c>
      <c r="L69" t="s">
        <v>183</v>
      </c>
      <c r="M69" t="s">
        <v>257</v>
      </c>
      <c r="O69" t="s">
        <v>257</v>
      </c>
      <c r="P69">
        <v>0</v>
      </c>
      <c r="Q69">
        <v>0</v>
      </c>
      <c r="X69" t="s">
        <v>90</v>
      </c>
      <c r="Y69">
        <v>1</v>
      </c>
      <c r="Z69">
        <v>60</v>
      </c>
      <c r="AA69">
        <v>1</v>
      </c>
    </row>
    <row r="70" spans="3:27" x14ac:dyDescent="0.25">
      <c r="C70" t="s">
        <v>19</v>
      </c>
      <c r="D70" t="s">
        <v>91</v>
      </c>
      <c r="L70" t="s">
        <v>183</v>
      </c>
      <c r="M70" t="s">
        <v>258</v>
      </c>
      <c r="O70" t="s">
        <v>258</v>
      </c>
      <c r="P70">
        <v>0</v>
      </c>
      <c r="Q70">
        <v>0</v>
      </c>
      <c r="X70" t="s">
        <v>91</v>
      </c>
      <c r="Y70">
        <v>1</v>
      </c>
      <c r="Z70">
        <v>70</v>
      </c>
      <c r="AA70">
        <v>1</v>
      </c>
    </row>
    <row r="71" spans="3:27" x14ac:dyDescent="0.25">
      <c r="C71" t="s">
        <v>19</v>
      </c>
      <c r="D71" t="s">
        <v>92</v>
      </c>
      <c r="L71" t="s">
        <v>183</v>
      </c>
      <c r="M71" t="s">
        <v>259</v>
      </c>
      <c r="O71" t="s">
        <v>259</v>
      </c>
      <c r="P71">
        <v>0</v>
      </c>
      <c r="Q71">
        <v>0</v>
      </c>
      <c r="X71" t="s">
        <v>92</v>
      </c>
      <c r="Y71">
        <v>1</v>
      </c>
      <c r="Z71">
        <v>80</v>
      </c>
      <c r="AA71">
        <v>1</v>
      </c>
    </row>
    <row r="72" spans="3:27" x14ac:dyDescent="0.25">
      <c r="C72" t="s">
        <v>19</v>
      </c>
      <c r="D72" t="s">
        <v>93</v>
      </c>
      <c r="L72" t="s">
        <v>183</v>
      </c>
      <c r="M72" t="s">
        <v>260</v>
      </c>
      <c r="O72" t="s">
        <v>260</v>
      </c>
      <c r="P72">
        <v>0</v>
      </c>
      <c r="Q72">
        <v>0</v>
      </c>
      <c r="X72" t="s">
        <v>93</v>
      </c>
      <c r="Y72">
        <v>1</v>
      </c>
      <c r="Z72">
        <v>90</v>
      </c>
      <c r="AA72">
        <v>1</v>
      </c>
    </row>
    <row r="73" spans="3:27" x14ac:dyDescent="0.25">
      <c r="C73" t="s">
        <v>19</v>
      </c>
      <c r="D73" t="s">
        <v>94</v>
      </c>
      <c r="L73" t="s">
        <v>183</v>
      </c>
      <c r="M73" t="s">
        <v>261</v>
      </c>
      <c r="O73" t="s">
        <v>261</v>
      </c>
      <c r="P73">
        <v>0</v>
      </c>
      <c r="Q73">
        <v>0</v>
      </c>
      <c r="X73" t="s">
        <v>94</v>
      </c>
      <c r="Y73">
        <v>1</v>
      </c>
      <c r="Z73">
        <v>100</v>
      </c>
      <c r="AA73">
        <v>1</v>
      </c>
    </row>
    <row r="74" spans="3:27" x14ac:dyDescent="0.25">
      <c r="C74" t="s">
        <v>19</v>
      </c>
      <c r="D74" t="s">
        <v>96</v>
      </c>
      <c r="L74" t="s">
        <v>184</v>
      </c>
      <c r="M74" t="s">
        <v>262</v>
      </c>
      <c r="O74" t="s">
        <v>262</v>
      </c>
      <c r="P74">
        <v>0</v>
      </c>
      <c r="Q74">
        <v>0</v>
      </c>
      <c r="X74" t="s">
        <v>96</v>
      </c>
      <c r="Y74">
        <v>1</v>
      </c>
      <c r="Z74">
        <v>105</v>
      </c>
      <c r="AA74">
        <v>1</v>
      </c>
    </row>
    <row r="75" spans="3:27" x14ac:dyDescent="0.25">
      <c r="C75" t="s">
        <v>19</v>
      </c>
      <c r="D75" t="s">
        <v>95</v>
      </c>
      <c r="L75" t="s">
        <v>184</v>
      </c>
      <c r="M75" t="s">
        <v>263</v>
      </c>
      <c r="O75" t="s">
        <v>263</v>
      </c>
      <c r="P75">
        <v>0</v>
      </c>
      <c r="Q75">
        <v>0</v>
      </c>
      <c r="X75" t="s">
        <v>95</v>
      </c>
      <c r="Y75">
        <v>1</v>
      </c>
      <c r="Z75">
        <v>107.5</v>
      </c>
      <c r="AA75">
        <v>1</v>
      </c>
    </row>
    <row r="76" spans="3:27" x14ac:dyDescent="0.25">
      <c r="C76" t="s">
        <v>19</v>
      </c>
      <c r="D76" t="s">
        <v>97</v>
      </c>
      <c r="L76" t="s">
        <v>184</v>
      </c>
      <c r="M76" t="s">
        <v>264</v>
      </c>
      <c r="O76" t="s">
        <v>264</v>
      </c>
      <c r="P76">
        <v>0</v>
      </c>
      <c r="Q76">
        <v>0</v>
      </c>
      <c r="X76" t="s">
        <v>97</v>
      </c>
      <c r="Y76">
        <v>1</v>
      </c>
      <c r="Z76">
        <v>110</v>
      </c>
      <c r="AA76">
        <v>1</v>
      </c>
    </row>
    <row r="77" spans="3:27" x14ac:dyDescent="0.25">
      <c r="C77" t="s">
        <v>19</v>
      </c>
      <c r="D77" t="s">
        <v>98</v>
      </c>
      <c r="L77" t="s">
        <v>184</v>
      </c>
      <c r="M77" t="s">
        <v>265</v>
      </c>
      <c r="O77" t="s">
        <v>265</v>
      </c>
      <c r="P77">
        <v>0</v>
      </c>
      <c r="Q77">
        <v>0</v>
      </c>
      <c r="X77" t="s">
        <v>98</v>
      </c>
      <c r="Y77">
        <v>1</v>
      </c>
      <c r="Z77">
        <v>112.5</v>
      </c>
      <c r="AA77">
        <v>1</v>
      </c>
    </row>
    <row r="78" spans="3:27" x14ac:dyDescent="0.25">
      <c r="C78" t="s">
        <v>19</v>
      </c>
      <c r="D78" t="s">
        <v>99</v>
      </c>
      <c r="L78" t="s">
        <v>184</v>
      </c>
      <c r="M78" t="s">
        <v>266</v>
      </c>
      <c r="O78" t="s">
        <v>266</v>
      </c>
      <c r="P78">
        <v>0</v>
      </c>
      <c r="Q78">
        <v>0</v>
      </c>
      <c r="X78" t="s">
        <v>99</v>
      </c>
      <c r="Y78">
        <v>1</v>
      </c>
      <c r="Z78">
        <v>100</v>
      </c>
      <c r="AA78">
        <v>1</v>
      </c>
    </row>
    <row r="79" spans="3:27" x14ac:dyDescent="0.25">
      <c r="C79" t="s">
        <v>19</v>
      </c>
      <c r="D79" t="s">
        <v>100</v>
      </c>
      <c r="L79" t="s">
        <v>184</v>
      </c>
      <c r="M79" t="s">
        <v>267</v>
      </c>
      <c r="O79" t="s">
        <v>267</v>
      </c>
      <c r="P79">
        <v>0</v>
      </c>
      <c r="Q79">
        <v>0</v>
      </c>
      <c r="X79" t="s">
        <v>100</v>
      </c>
      <c r="Y79">
        <v>1</v>
      </c>
      <c r="Z79">
        <v>100</v>
      </c>
      <c r="AA79">
        <v>1</v>
      </c>
    </row>
    <row r="80" spans="3:27" x14ac:dyDescent="0.25">
      <c r="C80" t="s">
        <v>19</v>
      </c>
      <c r="D80" t="s">
        <v>101</v>
      </c>
      <c r="L80" t="s">
        <v>184</v>
      </c>
      <c r="M80" t="s">
        <v>268</v>
      </c>
      <c r="O80" t="s">
        <v>268</v>
      </c>
      <c r="P80">
        <v>0</v>
      </c>
      <c r="Q80">
        <v>0</v>
      </c>
      <c r="X80" t="s">
        <v>101</v>
      </c>
      <c r="Y80">
        <v>1</v>
      </c>
      <c r="Z80">
        <v>115</v>
      </c>
      <c r="AA80">
        <v>1</v>
      </c>
    </row>
    <row r="81" spans="3:27" x14ac:dyDescent="0.25">
      <c r="C81" t="s">
        <v>19</v>
      </c>
      <c r="D81" t="s">
        <v>102</v>
      </c>
      <c r="L81" t="s">
        <v>184</v>
      </c>
      <c r="M81" t="s">
        <v>269</v>
      </c>
      <c r="O81" t="s">
        <v>269</v>
      </c>
      <c r="P81">
        <v>2</v>
      </c>
      <c r="Q81">
        <v>0</v>
      </c>
      <c r="X81" t="s">
        <v>102</v>
      </c>
      <c r="Y81">
        <v>1</v>
      </c>
      <c r="Z81">
        <v>105</v>
      </c>
      <c r="AA81">
        <v>1</v>
      </c>
    </row>
    <row r="82" spans="3:27" x14ac:dyDescent="0.25">
      <c r="C82" t="s">
        <v>19</v>
      </c>
      <c r="D82" t="s">
        <v>103</v>
      </c>
      <c r="L82" t="s">
        <v>185</v>
      </c>
      <c r="M82" t="s">
        <v>270</v>
      </c>
      <c r="O82" t="s">
        <v>270</v>
      </c>
      <c r="P82">
        <v>0</v>
      </c>
      <c r="Q82">
        <v>0</v>
      </c>
      <c r="X82" t="s">
        <v>103</v>
      </c>
      <c r="Y82">
        <v>1</v>
      </c>
      <c r="Z82">
        <v>350</v>
      </c>
      <c r="AA82" s="3">
        <v>0.33333333333333331</v>
      </c>
    </row>
    <row r="83" spans="3:27" x14ac:dyDescent="0.25">
      <c r="C83" t="s">
        <v>20</v>
      </c>
      <c r="D83" t="s">
        <v>104</v>
      </c>
      <c r="L83" t="s">
        <v>185</v>
      </c>
      <c r="M83" t="s">
        <v>271</v>
      </c>
      <c r="O83" t="s">
        <v>271</v>
      </c>
      <c r="P83">
        <v>0</v>
      </c>
      <c r="Q83">
        <v>0</v>
      </c>
      <c r="X83" t="s">
        <v>104</v>
      </c>
      <c r="Y83">
        <v>1</v>
      </c>
      <c r="Z83">
        <v>67.5</v>
      </c>
      <c r="AA83" s="3">
        <v>1</v>
      </c>
    </row>
    <row r="84" spans="3:27" x14ac:dyDescent="0.25">
      <c r="C84" t="s">
        <v>20</v>
      </c>
      <c r="D84" t="s">
        <v>105</v>
      </c>
      <c r="L84" t="s">
        <v>185</v>
      </c>
      <c r="M84" t="s">
        <v>272</v>
      </c>
      <c r="O84" t="s">
        <v>272</v>
      </c>
      <c r="P84">
        <v>0</v>
      </c>
      <c r="Q84">
        <v>0</v>
      </c>
      <c r="X84" t="s">
        <v>105</v>
      </c>
      <c r="Y84">
        <v>1</v>
      </c>
      <c r="Z84">
        <v>82.5</v>
      </c>
      <c r="AA84" s="3">
        <v>1</v>
      </c>
    </row>
    <row r="85" spans="3:27" x14ac:dyDescent="0.25">
      <c r="C85" t="s">
        <v>20</v>
      </c>
      <c r="D85" t="s">
        <v>106</v>
      </c>
      <c r="L85" t="s">
        <v>185</v>
      </c>
      <c r="M85" t="s">
        <v>273</v>
      </c>
      <c r="O85" t="s">
        <v>273</v>
      </c>
      <c r="P85">
        <v>0</v>
      </c>
      <c r="Q85">
        <v>0</v>
      </c>
      <c r="X85" t="s">
        <v>106</v>
      </c>
      <c r="Y85">
        <v>1</v>
      </c>
      <c r="Z85">
        <v>90</v>
      </c>
      <c r="AA85" s="3">
        <v>1</v>
      </c>
    </row>
    <row r="86" spans="3:27" x14ac:dyDescent="0.25">
      <c r="C86" t="s">
        <v>20</v>
      </c>
      <c r="D86" t="s">
        <v>107</v>
      </c>
      <c r="L86" t="s">
        <v>185</v>
      </c>
      <c r="M86" t="s">
        <v>274</v>
      </c>
      <c r="O86" t="s">
        <v>274</v>
      </c>
      <c r="P86">
        <v>0</v>
      </c>
      <c r="Q86">
        <v>0</v>
      </c>
      <c r="X86" t="s">
        <v>107</v>
      </c>
      <c r="Y86">
        <v>1</v>
      </c>
      <c r="Z86">
        <v>97.5</v>
      </c>
      <c r="AA86" s="3">
        <v>1</v>
      </c>
    </row>
    <row r="87" spans="3:27" x14ac:dyDescent="0.25">
      <c r="C87" t="s">
        <v>20</v>
      </c>
      <c r="D87" t="s">
        <v>108</v>
      </c>
      <c r="L87" t="s">
        <v>185</v>
      </c>
      <c r="M87" t="s">
        <v>275</v>
      </c>
      <c r="O87" t="s">
        <v>275</v>
      </c>
      <c r="P87">
        <v>0</v>
      </c>
      <c r="Q87">
        <v>0</v>
      </c>
      <c r="X87" t="s">
        <v>108</v>
      </c>
      <c r="Y87">
        <v>1</v>
      </c>
      <c r="Z87">
        <v>105</v>
      </c>
      <c r="AA87" s="3">
        <v>1</v>
      </c>
    </row>
    <row r="88" spans="3:27" x14ac:dyDescent="0.25">
      <c r="C88" t="s">
        <v>20</v>
      </c>
      <c r="D88" t="s">
        <v>109</v>
      </c>
      <c r="L88" t="s">
        <v>185</v>
      </c>
      <c r="M88" t="s">
        <v>276</v>
      </c>
      <c r="O88" t="s">
        <v>276</v>
      </c>
      <c r="P88">
        <v>0</v>
      </c>
      <c r="Q88">
        <v>0</v>
      </c>
      <c r="X88" t="s">
        <v>109</v>
      </c>
      <c r="Y88">
        <v>1</v>
      </c>
      <c r="Z88">
        <v>112.5</v>
      </c>
      <c r="AA88" s="3">
        <v>1</v>
      </c>
    </row>
    <row r="89" spans="3:27" x14ac:dyDescent="0.25">
      <c r="C89" t="s">
        <v>20</v>
      </c>
      <c r="D89" t="s">
        <v>110</v>
      </c>
      <c r="L89" t="s">
        <v>185</v>
      </c>
      <c r="M89" t="s">
        <v>277</v>
      </c>
      <c r="O89" t="s">
        <v>277</v>
      </c>
      <c r="P89">
        <v>2</v>
      </c>
      <c r="Q89">
        <v>2</v>
      </c>
      <c r="X89" t="s">
        <v>110</v>
      </c>
      <c r="Y89">
        <v>1</v>
      </c>
      <c r="Z89">
        <v>120</v>
      </c>
      <c r="AA89" s="3">
        <v>1</v>
      </c>
    </row>
    <row r="90" spans="3:27" x14ac:dyDescent="0.25">
      <c r="C90" t="s">
        <v>20</v>
      </c>
      <c r="D90" t="s">
        <v>111</v>
      </c>
      <c r="L90" t="s">
        <v>186</v>
      </c>
      <c r="M90" t="s">
        <v>278</v>
      </c>
      <c r="O90" t="s">
        <v>278</v>
      </c>
      <c r="P90">
        <v>0</v>
      </c>
      <c r="Q90">
        <v>0</v>
      </c>
      <c r="X90" t="s">
        <v>111</v>
      </c>
      <c r="Y90">
        <v>1</v>
      </c>
      <c r="Z90">
        <v>165</v>
      </c>
      <c r="AA90" s="3">
        <v>1</v>
      </c>
    </row>
    <row r="91" spans="3:27" x14ac:dyDescent="0.25">
      <c r="C91" t="s">
        <v>20</v>
      </c>
      <c r="D91" t="s">
        <v>112</v>
      </c>
      <c r="L91" t="s">
        <v>186</v>
      </c>
      <c r="M91" t="s">
        <v>279</v>
      </c>
      <c r="O91" t="s">
        <v>279</v>
      </c>
      <c r="P91">
        <v>0</v>
      </c>
      <c r="Q91">
        <v>0</v>
      </c>
      <c r="X91" t="s">
        <v>112</v>
      </c>
      <c r="Y91">
        <v>1</v>
      </c>
      <c r="Z91">
        <v>217.5</v>
      </c>
      <c r="AA91" s="3">
        <v>1</v>
      </c>
    </row>
    <row r="92" spans="3:27" x14ac:dyDescent="0.25">
      <c r="C92" t="s">
        <v>20</v>
      </c>
      <c r="D92" t="s">
        <v>113</v>
      </c>
      <c r="L92" t="s">
        <v>186</v>
      </c>
      <c r="M92" t="s">
        <v>280</v>
      </c>
      <c r="O92" t="s">
        <v>280</v>
      </c>
      <c r="P92">
        <v>0</v>
      </c>
      <c r="Q92">
        <v>0</v>
      </c>
      <c r="X92" t="s">
        <v>113</v>
      </c>
      <c r="Y92">
        <v>1</v>
      </c>
      <c r="Z92">
        <v>225</v>
      </c>
      <c r="AA92" s="3">
        <v>1</v>
      </c>
    </row>
    <row r="93" spans="3:27" x14ac:dyDescent="0.25">
      <c r="C93" t="s">
        <v>20</v>
      </c>
      <c r="D93" t="s">
        <v>114</v>
      </c>
      <c r="L93" t="s">
        <v>186</v>
      </c>
      <c r="M93" t="s">
        <v>281</v>
      </c>
      <c r="O93" t="s">
        <v>281</v>
      </c>
      <c r="P93">
        <v>0</v>
      </c>
      <c r="Q93">
        <v>0</v>
      </c>
      <c r="X93" t="s">
        <v>114</v>
      </c>
      <c r="Y93">
        <v>1</v>
      </c>
      <c r="Z93">
        <v>232.5</v>
      </c>
      <c r="AA93" s="3">
        <v>1</v>
      </c>
    </row>
    <row r="94" spans="3:27" x14ac:dyDescent="0.25">
      <c r="C94" t="s">
        <v>20</v>
      </c>
      <c r="D94" t="s">
        <v>115</v>
      </c>
      <c r="L94" t="s">
        <v>186</v>
      </c>
      <c r="M94" t="s">
        <v>282</v>
      </c>
      <c r="O94" t="s">
        <v>282</v>
      </c>
      <c r="P94">
        <v>0</v>
      </c>
      <c r="Q94">
        <v>0</v>
      </c>
      <c r="X94" t="s">
        <v>115</v>
      </c>
      <c r="Y94">
        <v>1</v>
      </c>
      <c r="Z94">
        <v>240</v>
      </c>
      <c r="AA94" s="3">
        <v>1</v>
      </c>
    </row>
    <row r="95" spans="3:27" x14ac:dyDescent="0.25">
      <c r="C95" t="s">
        <v>20</v>
      </c>
      <c r="D95" t="s">
        <v>116</v>
      </c>
      <c r="L95" t="s">
        <v>186</v>
      </c>
      <c r="M95" t="s">
        <v>283</v>
      </c>
      <c r="O95" t="s">
        <v>283</v>
      </c>
      <c r="P95">
        <v>0</v>
      </c>
      <c r="Q95">
        <v>0</v>
      </c>
      <c r="X95" t="s">
        <v>116</v>
      </c>
      <c r="Y95">
        <v>1</v>
      </c>
      <c r="Z95">
        <v>247.5</v>
      </c>
      <c r="AA95" s="3">
        <v>1</v>
      </c>
    </row>
    <row r="96" spans="3:27" x14ac:dyDescent="0.25">
      <c r="C96" t="s">
        <v>20</v>
      </c>
      <c r="D96" t="s">
        <v>117</v>
      </c>
      <c r="L96" t="s">
        <v>186</v>
      </c>
      <c r="M96" t="s">
        <v>284</v>
      </c>
      <c r="O96" t="s">
        <v>284</v>
      </c>
      <c r="P96">
        <v>0</v>
      </c>
      <c r="Q96">
        <v>0</v>
      </c>
      <c r="X96" t="s">
        <v>117</v>
      </c>
      <c r="Y96">
        <v>1</v>
      </c>
      <c r="Z96">
        <v>195</v>
      </c>
      <c r="AA96" s="3">
        <v>1</v>
      </c>
    </row>
    <row r="97" spans="3:27" x14ac:dyDescent="0.25">
      <c r="C97" t="s">
        <v>20</v>
      </c>
      <c r="D97" t="s">
        <v>118</v>
      </c>
      <c r="L97" t="s">
        <v>186</v>
      </c>
      <c r="M97" t="s">
        <v>285</v>
      </c>
      <c r="O97" t="s">
        <v>285</v>
      </c>
      <c r="P97">
        <v>0</v>
      </c>
      <c r="Q97">
        <v>0</v>
      </c>
      <c r="X97" t="s">
        <v>118</v>
      </c>
      <c r="Y97">
        <v>1</v>
      </c>
      <c r="Z97">
        <v>365</v>
      </c>
      <c r="AA97" s="3">
        <v>0.6</v>
      </c>
    </row>
    <row r="98" spans="3:27" x14ac:dyDescent="0.25">
      <c r="C98" t="s">
        <v>20</v>
      </c>
      <c r="D98" t="s">
        <v>119</v>
      </c>
      <c r="L98" t="s">
        <v>187</v>
      </c>
      <c r="M98" t="s">
        <v>286</v>
      </c>
      <c r="O98" t="s">
        <v>286</v>
      </c>
      <c r="P98">
        <v>0</v>
      </c>
      <c r="Q98">
        <v>0</v>
      </c>
      <c r="X98" t="s">
        <v>119</v>
      </c>
      <c r="Y98">
        <v>2</v>
      </c>
      <c r="Z98">
        <v>162.5</v>
      </c>
      <c r="AA98" s="3">
        <v>1</v>
      </c>
    </row>
    <row r="99" spans="3:27" x14ac:dyDescent="0.25">
      <c r="L99" t="s">
        <v>187</v>
      </c>
      <c r="M99" t="s">
        <v>287</v>
      </c>
      <c r="O99" t="s">
        <v>287</v>
      </c>
      <c r="P99">
        <v>0</v>
      </c>
      <c r="Q99">
        <v>0</v>
      </c>
    </row>
    <row r="100" spans="3:27" x14ac:dyDescent="0.25">
      <c r="L100" t="s">
        <v>187</v>
      </c>
      <c r="M100" t="s">
        <v>288</v>
      </c>
      <c r="O100" t="s">
        <v>288</v>
      </c>
      <c r="P100">
        <v>0</v>
      </c>
      <c r="Q100">
        <v>0</v>
      </c>
    </row>
    <row r="101" spans="3:27" x14ac:dyDescent="0.25">
      <c r="L101" t="s">
        <v>187</v>
      </c>
      <c r="M101" t="s">
        <v>289</v>
      </c>
      <c r="O101" t="s">
        <v>289</v>
      </c>
      <c r="P101">
        <v>0</v>
      </c>
      <c r="Q101">
        <v>0</v>
      </c>
    </row>
    <row r="102" spans="3:27" x14ac:dyDescent="0.25">
      <c r="L102" t="s">
        <v>187</v>
      </c>
      <c r="M102" t="s">
        <v>290</v>
      </c>
      <c r="O102" t="s">
        <v>290</v>
      </c>
      <c r="P102">
        <v>0</v>
      </c>
      <c r="Q102">
        <v>0</v>
      </c>
    </row>
    <row r="103" spans="3:27" x14ac:dyDescent="0.25">
      <c r="L103" t="s">
        <v>187</v>
      </c>
      <c r="M103" t="s">
        <v>291</v>
      </c>
      <c r="O103" t="s">
        <v>291</v>
      </c>
      <c r="P103">
        <v>0</v>
      </c>
      <c r="Q103">
        <v>0</v>
      </c>
    </row>
    <row r="104" spans="3:27" x14ac:dyDescent="0.25">
      <c r="L104" t="s">
        <v>187</v>
      </c>
      <c r="M104" t="s">
        <v>292</v>
      </c>
      <c r="O104" t="s">
        <v>292</v>
      </c>
      <c r="P104">
        <v>0</v>
      </c>
      <c r="Q104">
        <v>0</v>
      </c>
    </row>
    <row r="105" spans="3:27" x14ac:dyDescent="0.25">
      <c r="L105" t="s">
        <v>187</v>
      </c>
      <c r="M105" t="s">
        <v>293</v>
      </c>
      <c r="O105" t="s">
        <v>293</v>
      </c>
      <c r="P105">
        <v>0</v>
      </c>
      <c r="Q105">
        <v>2</v>
      </c>
    </row>
    <row r="106" spans="3:27" x14ac:dyDescent="0.25">
      <c r="L106" t="s">
        <v>188</v>
      </c>
      <c r="M106" t="s">
        <v>294</v>
      </c>
      <c r="O106" t="s">
        <v>294</v>
      </c>
      <c r="P106">
        <v>0</v>
      </c>
      <c r="Q106">
        <v>0</v>
      </c>
    </row>
    <row r="107" spans="3:27" x14ac:dyDescent="0.25">
      <c r="L107" t="s">
        <v>188</v>
      </c>
      <c r="M107" t="s">
        <v>295</v>
      </c>
      <c r="O107" t="s">
        <v>295</v>
      </c>
      <c r="P107">
        <v>0</v>
      </c>
      <c r="Q107">
        <v>0</v>
      </c>
    </row>
    <row r="108" spans="3:27" x14ac:dyDescent="0.25">
      <c r="L108" t="s">
        <v>188</v>
      </c>
      <c r="M108" t="s">
        <v>296</v>
      </c>
      <c r="O108" t="s">
        <v>296</v>
      </c>
      <c r="P108">
        <v>0</v>
      </c>
      <c r="Q108">
        <v>0</v>
      </c>
    </row>
    <row r="109" spans="3:27" x14ac:dyDescent="0.25">
      <c r="L109" t="s">
        <v>188</v>
      </c>
      <c r="M109" t="s">
        <v>297</v>
      </c>
      <c r="O109" t="s">
        <v>297</v>
      </c>
      <c r="P109">
        <v>0</v>
      </c>
      <c r="Q109">
        <v>0</v>
      </c>
    </row>
    <row r="110" spans="3:27" x14ac:dyDescent="0.25">
      <c r="L110" t="s">
        <v>188</v>
      </c>
      <c r="M110" t="s">
        <v>298</v>
      </c>
      <c r="O110" t="s">
        <v>298</v>
      </c>
      <c r="P110">
        <v>0</v>
      </c>
      <c r="Q110">
        <v>0</v>
      </c>
    </row>
    <row r="111" spans="3:27" x14ac:dyDescent="0.25">
      <c r="L111" t="s">
        <v>188</v>
      </c>
      <c r="M111" t="s">
        <v>299</v>
      </c>
      <c r="O111" t="s">
        <v>299</v>
      </c>
      <c r="P111">
        <v>0</v>
      </c>
      <c r="Q111">
        <v>0</v>
      </c>
    </row>
    <row r="112" spans="3:27" x14ac:dyDescent="0.25">
      <c r="L112" t="s">
        <v>188</v>
      </c>
      <c r="M112" t="s">
        <v>300</v>
      </c>
      <c r="O112" t="s">
        <v>300</v>
      </c>
      <c r="P112">
        <v>0</v>
      </c>
      <c r="Q112">
        <v>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"/>
  <sheetViews>
    <sheetView workbookViewId="0">
      <selection activeCell="A11" sqref="A11"/>
    </sheetView>
  </sheetViews>
  <sheetFormatPr defaultRowHeight="15" x14ac:dyDescent="0.25"/>
  <cols>
    <col min="1" max="1" width="11.7109375" bestFit="1" customWidth="1"/>
  </cols>
  <sheetData>
    <row r="2" spans="1:6" x14ac:dyDescent="0.25">
      <c r="A2" t="s">
        <v>335</v>
      </c>
      <c r="B2">
        <f>MainSheet!C12</f>
        <v>75</v>
      </c>
      <c r="C2">
        <f ca="1">OFFSET(AbilityBoostStart,MATCH(Database!G4,AbilityBoostColumn,0)-1,1,COUNTIF(AbilityBoostColumn,Database!G4),1)</f>
        <v>4</v>
      </c>
      <c r="D2">
        <f ca="1">OFFSET(ArmorBoostStart,MATCH(Database!G5,ArmorBoostColumn,0)-1,1,COUNTIF(ArmorBoostColumn,Database!G5),1)</f>
        <v>5</v>
      </c>
      <c r="E2">
        <f ca="1">OFFSET(RingBoostStART,MATCH(Database!G6,RingBoostColumn,0)-1,1,COUNTIF(RingBoostColumn,Database!G6),1)</f>
        <v>4</v>
      </c>
      <c r="F2">
        <f ca="1">B2+C2+D2+E2</f>
        <v>88</v>
      </c>
    </row>
    <row r="3" spans="1:6" x14ac:dyDescent="0.25">
      <c r="A3" t="s">
        <v>336</v>
      </c>
      <c r="B3">
        <f>MainSheet!C13</f>
        <v>50</v>
      </c>
      <c r="C3">
        <f ca="1">OFFSET(AbilityBoostStart,MATCH(Database!G4,AbilityBoostColumn,0)-1,2,COUNTIF(AbilityBoostColumn,Database!G4),1)</f>
        <v>0</v>
      </c>
      <c r="D3">
        <f ca="1">OFFSET(ArmorBoostStart,MATCH(Database!G5,ArmorBoostColumn,0)-1,2,COUNTIF(ArmorBoostColumn,Database!G5),1)</f>
        <v>0</v>
      </c>
      <c r="E3">
        <f ca="1">OFFSET(RingBoostStART,MATCH(Database!G6,RingBoostColumn,0)-1,2,COUNTIF(RingBoostColumn,Database!G6),1)</f>
        <v>0</v>
      </c>
      <c r="F3">
        <f ca="1">B3+C3+D3+E3</f>
        <v>50</v>
      </c>
    </row>
    <row r="4" spans="1:6" x14ac:dyDescent="0.25">
      <c r="A4" t="s">
        <v>337</v>
      </c>
      <c r="B4">
        <f ca="1">OFFSET(WeaponDamageStart,MATCH(Database!G7,WeaponDamageColumn,0)-1,2,COUNTIF(WeaponDamageColumn,Database!G7),1)</f>
        <v>157.5</v>
      </c>
    </row>
    <row r="5" spans="1:6" x14ac:dyDescent="0.25">
      <c r="A5" t="s">
        <v>338</v>
      </c>
      <c r="B5">
        <f ca="1">OFFSET(WeaponDamageStart,MATCH(Database!G7,WeaponDamageColumn,0)-1,1,COUNTIF(WeaponDamageColumn,Database!G7),1)</f>
        <v>1</v>
      </c>
    </row>
    <row r="6" spans="1:6" x14ac:dyDescent="0.25">
      <c r="A6" t="s">
        <v>339</v>
      </c>
      <c r="B6">
        <f ca="1">OFFSET(WeaponDamageStart,MATCH(Database!G7,WeaponDamageColumn,0)-1,3,COUNTIF(WeaponDamageColumn,Database!G7),1)</f>
        <v>1</v>
      </c>
    </row>
    <row r="7" spans="1:6" x14ac:dyDescent="0.25">
      <c r="A7" t="s">
        <v>340</v>
      </c>
      <c r="B7">
        <f ca="1">(1.5+6.5*(F2/75))*B6</f>
        <v>9.1266666666666669</v>
      </c>
    </row>
    <row r="8" spans="1:6" x14ac:dyDescent="0.25">
      <c r="A8" t="s">
        <v>341</v>
      </c>
      <c r="B8">
        <f ca="1">(B4*(0.5+(F3/50)))-MainSheet!C14</f>
        <v>184.25</v>
      </c>
    </row>
    <row r="9" spans="1:6" x14ac:dyDescent="0.25">
      <c r="A9" t="s">
        <v>342</v>
      </c>
      <c r="B9">
        <f ca="1">B8*B5</f>
        <v>184.25</v>
      </c>
    </row>
    <row r="10" spans="1:6" x14ac:dyDescent="0.25">
      <c r="A10" t="s">
        <v>343</v>
      </c>
      <c r="B10">
        <f ca="1">B9*B7</f>
        <v>1681.5883333333334</v>
      </c>
    </row>
    <row r="11" spans="1:6" x14ac:dyDescent="0.25">
      <c r="A11" t="s">
        <v>355</v>
      </c>
      <c r="B11" t="b">
        <f ca="1">IF(B10 &lt; 0,B7)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35</vt:i4>
      </vt:variant>
    </vt:vector>
  </HeadingPairs>
  <TitlesOfParts>
    <vt:vector size="38" baseType="lpstr">
      <vt:lpstr>MainSheet</vt:lpstr>
      <vt:lpstr>Database</vt:lpstr>
      <vt:lpstr>Calculations</vt:lpstr>
      <vt:lpstr>AbilityAttColumn</vt:lpstr>
      <vt:lpstr>AbilityBoostColumn</vt:lpstr>
      <vt:lpstr>AbilityBoostStart</vt:lpstr>
      <vt:lpstr>AbilityDexColum</vt:lpstr>
      <vt:lpstr>AbilityDexColumn</vt:lpstr>
      <vt:lpstr>AbilityNameColumn</vt:lpstr>
      <vt:lpstr>AbilityTypeColumn</vt:lpstr>
      <vt:lpstr>AbilityTypeStart</vt:lpstr>
      <vt:lpstr>ArmorAttColumn</vt:lpstr>
      <vt:lpstr>ArmorBoostColumn</vt:lpstr>
      <vt:lpstr>ArmorBoostStart</vt:lpstr>
      <vt:lpstr>ArmorDexColumn</vt:lpstr>
      <vt:lpstr>ArmorNameColumn</vt:lpstr>
      <vt:lpstr>ArmorTypeColumn</vt:lpstr>
      <vt:lpstr>ArmorTypeStart</vt:lpstr>
      <vt:lpstr>ClassColumn</vt:lpstr>
      <vt:lpstr>ClassList</vt:lpstr>
      <vt:lpstr>ClassSelect</vt:lpstr>
      <vt:lpstr>ClassStart</vt:lpstr>
      <vt:lpstr>Not</vt:lpstr>
      <vt:lpstr>RingAttColumn</vt:lpstr>
      <vt:lpstr>RingBoostColumn</vt:lpstr>
      <vt:lpstr>RingBoostStART</vt:lpstr>
      <vt:lpstr>RingDexColumn</vt:lpstr>
      <vt:lpstr>WeaponAvgDamageColumn</vt:lpstr>
      <vt:lpstr>WeaponColumn</vt:lpstr>
      <vt:lpstr>WeaponDamageColumn</vt:lpstr>
      <vt:lpstr>WeaponDamageStart</vt:lpstr>
      <vt:lpstr>WeaponNameColumn</vt:lpstr>
      <vt:lpstr>WeaponRoFColumn</vt:lpstr>
      <vt:lpstr>WeaponShotsColumn</vt:lpstr>
      <vt:lpstr>WeaponTypeColumn</vt:lpstr>
      <vt:lpstr>WeaponTypeList</vt:lpstr>
      <vt:lpstr>WeaponTypeStart</vt:lpstr>
      <vt:lpstr>Welcome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</dc:creator>
  <cp:lastModifiedBy>Luke</cp:lastModifiedBy>
  <dcterms:created xsi:type="dcterms:W3CDTF">2013-05-03T22:29:13Z</dcterms:created>
  <dcterms:modified xsi:type="dcterms:W3CDTF">2013-05-04T02:25:06Z</dcterms:modified>
</cp:coreProperties>
</file>