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\Desktop\GW2Guide\Research\Tests\"/>
    </mc:Choice>
  </mc:AlternateContent>
  <bookViews>
    <workbookView xWindow="0" yWindow="0" windowWidth="20490" windowHeight="7755" firstSheet="1" activeTab="1"/>
  </bookViews>
  <sheets>
    <sheet name="Weapon strength" sheetId="1" r:id="rId1"/>
    <sheet name="Scaling" sheetId="2" r:id="rId2"/>
    <sheet name="Graphs" sheetId="3" r:id="rId3"/>
    <sheet name="Tooltips" sheetId="4" r:id="rId4"/>
    <sheet name="Utility" sheetId="6" r:id="rId5"/>
    <sheet name="Strength Calc" sheetId="7" r:id="rId6"/>
  </sheets>
  <calcPr calcId="152511" fullCalcOnLoad="1"/>
</workbook>
</file>

<file path=xl/calcChain.xml><?xml version="1.0" encoding="utf-8"?>
<calcChain xmlns="http://schemas.openxmlformats.org/spreadsheetml/2006/main">
  <c r="K7" i="6" l="1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6" i="6"/>
  <c r="C7" i="6"/>
  <c r="C8" i="6" s="1"/>
  <c r="C6" i="6"/>
  <c r="R7" i="2"/>
  <c r="B9" i="7"/>
  <c r="B4" i="7"/>
  <c r="A85" i="6"/>
  <c r="Z85" i="6" s="1"/>
  <c r="AK84" i="6"/>
  <c r="A84" i="6"/>
  <c r="AK83" i="6"/>
  <c r="Z83" i="6"/>
  <c r="A83" i="6"/>
  <c r="S83" i="6" s="1"/>
  <c r="AK82" i="6"/>
  <c r="A82" i="6"/>
  <c r="S82" i="6" s="1"/>
  <c r="AK81" i="6"/>
  <c r="A81" i="6"/>
  <c r="S81" i="6" s="1"/>
  <c r="AK80" i="6"/>
  <c r="A80" i="6"/>
  <c r="S80" i="6" s="1"/>
  <c r="AK79" i="6"/>
  <c r="A79" i="6"/>
  <c r="S79" i="6" s="1"/>
  <c r="AK78" i="6"/>
  <c r="A78" i="6"/>
  <c r="AK77" i="6"/>
  <c r="A77" i="6"/>
  <c r="AK76" i="6"/>
  <c r="A76" i="6"/>
  <c r="AK75" i="6"/>
  <c r="A75" i="6"/>
  <c r="O75" i="6" s="1"/>
  <c r="AK74" i="6"/>
  <c r="A74" i="6"/>
  <c r="O74" i="6" s="1"/>
  <c r="AK73" i="6"/>
  <c r="O73" i="6"/>
  <c r="A73" i="6"/>
  <c r="AK72" i="6"/>
  <c r="A72" i="6"/>
  <c r="AK71" i="6"/>
  <c r="S71" i="6"/>
  <c r="A71" i="6"/>
  <c r="O71" i="6" s="1"/>
  <c r="AK70" i="6"/>
  <c r="Z70" i="6"/>
  <c r="A70" i="6"/>
  <c r="AK69" i="6"/>
  <c r="A69" i="6"/>
  <c r="S69" i="6" s="1"/>
  <c r="AK68" i="6"/>
  <c r="A68" i="6"/>
  <c r="S68" i="6" s="1"/>
  <c r="AK67" i="6"/>
  <c r="A67" i="6"/>
  <c r="S67" i="6" s="1"/>
  <c r="AK66" i="6"/>
  <c r="A66" i="6"/>
  <c r="S66" i="6" s="1"/>
  <c r="AK65" i="6"/>
  <c r="A65" i="6"/>
  <c r="S65" i="6" s="1"/>
  <c r="AK64" i="6"/>
  <c r="A64" i="6"/>
  <c r="S64" i="6" s="1"/>
  <c r="AK63" i="6"/>
  <c r="A63" i="6"/>
  <c r="O63" i="6" s="1"/>
  <c r="AK62" i="6"/>
  <c r="A62" i="6"/>
  <c r="AK61" i="6"/>
  <c r="A61" i="6"/>
  <c r="AK60" i="6"/>
  <c r="A60" i="6"/>
  <c r="Z60" i="6" s="1"/>
  <c r="AK59" i="6"/>
  <c r="A59" i="6"/>
  <c r="S59" i="6" s="1"/>
  <c r="AK58" i="6"/>
  <c r="A58" i="6"/>
  <c r="AK57" i="6"/>
  <c r="A57" i="6"/>
  <c r="AK56" i="6"/>
  <c r="O56" i="6"/>
  <c r="A56" i="6"/>
  <c r="S56" i="6" s="1"/>
  <c r="AK55" i="6"/>
  <c r="A55" i="6"/>
  <c r="AK54" i="6"/>
  <c r="A54" i="6"/>
  <c r="S54" i="6" s="1"/>
  <c r="AK53" i="6"/>
  <c r="A53" i="6"/>
  <c r="O53" i="6" s="1"/>
  <c r="AK52" i="6"/>
  <c r="A52" i="6"/>
  <c r="S52" i="6" s="1"/>
  <c r="AK51" i="6"/>
  <c r="A51" i="6"/>
  <c r="AK50" i="6"/>
  <c r="A50" i="6"/>
  <c r="S50" i="6" s="1"/>
  <c r="AK49" i="6"/>
  <c r="A49" i="6"/>
  <c r="O49" i="6" s="1"/>
  <c r="AK48" i="6"/>
  <c r="A48" i="6"/>
  <c r="S48" i="6" s="1"/>
  <c r="AK47" i="6"/>
  <c r="S47" i="6"/>
  <c r="A47" i="6"/>
  <c r="AK46" i="6"/>
  <c r="A46" i="6"/>
  <c r="S46" i="6" s="1"/>
  <c r="AK45" i="6"/>
  <c r="A45" i="6"/>
  <c r="AK44" i="6"/>
  <c r="A44" i="6"/>
  <c r="AK43" i="6"/>
  <c r="A43" i="6"/>
  <c r="S43" i="6" s="1"/>
  <c r="AK42" i="6"/>
  <c r="A42" i="6"/>
  <c r="AK41" i="6"/>
  <c r="A41" i="6"/>
  <c r="AK40" i="6"/>
  <c r="A40" i="6"/>
  <c r="Z40" i="6" s="1"/>
  <c r="AK39" i="6"/>
  <c r="A39" i="6"/>
  <c r="S39" i="6" s="1"/>
  <c r="AK38" i="6"/>
  <c r="A38" i="6"/>
  <c r="O38" i="6" s="1"/>
  <c r="AK37" i="6"/>
  <c r="A37" i="6"/>
  <c r="O37" i="6" s="1"/>
  <c r="AK36" i="6"/>
  <c r="S36" i="6"/>
  <c r="A36" i="6"/>
  <c r="Z36" i="6" s="1"/>
  <c r="AK35" i="6"/>
  <c r="S35" i="6"/>
  <c r="A35" i="6"/>
  <c r="AK34" i="6"/>
  <c r="A34" i="6"/>
  <c r="S34" i="6" s="1"/>
  <c r="AK33" i="6"/>
  <c r="A33" i="6"/>
  <c r="O33" i="6" s="1"/>
  <c r="AK32" i="6"/>
  <c r="A32" i="6"/>
  <c r="S32" i="6" s="1"/>
  <c r="AK31" i="6"/>
  <c r="A31" i="6"/>
  <c r="AK30" i="6"/>
  <c r="A30" i="6"/>
  <c r="Z30" i="6" s="1"/>
  <c r="AK29" i="6"/>
  <c r="A29" i="6"/>
  <c r="Z29" i="6" s="1"/>
  <c r="AK28" i="6"/>
  <c r="A28" i="6"/>
  <c r="AK27" i="6"/>
  <c r="A27" i="6"/>
  <c r="S27" i="6" s="1"/>
  <c r="AK26" i="6"/>
  <c r="O26" i="6"/>
  <c r="A26" i="6"/>
  <c r="AK25" i="6"/>
  <c r="O25" i="6"/>
  <c r="A25" i="6"/>
  <c r="Z25" i="6" s="1"/>
  <c r="AK24" i="6"/>
  <c r="A24" i="6"/>
  <c r="AK23" i="6"/>
  <c r="A23" i="6"/>
  <c r="S23" i="6" s="1"/>
  <c r="AK22" i="6"/>
  <c r="A22" i="6"/>
  <c r="AK21" i="6"/>
  <c r="A21" i="6"/>
  <c r="AK20" i="6"/>
  <c r="A20" i="6"/>
  <c r="AK19" i="6"/>
  <c r="A19" i="6"/>
  <c r="AK18" i="6"/>
  <c r="A18" i="6"/>
  <c r="O18" i="6" s="1"/>
  <c r="AK17" i="6"/>
  <c r="A17" i="6"/>
  <c r="AK16" i="6"/>
  <c r="A16" i="6"/>
  <c r="AK15" i="6"/>
  <c r="A15" i="6"/>
  <c r="AK14" i="6"/>
  <c r="A14" i="6"/>
  <c r="S14" i="6" s="1"/>
  <c r="AK13" i="6"/>
  <c r="A13" i="6"/>
  <c r="Z13" i="6" s="1"/>
  <c r="AK12" i="6"/>
  <c r="A12" i="6"/>
  <c r="AK11" i="6"/>
  <c r="A11" i="6"/>
  <c r="S11" i="6" s="1"/>
  <c r="AK10" i="6"/>
  <c r="A10" i="6"/>
  <c r="AK9" i="6"/>
  <c r="A9" i="6"/>
  <c r="Z9" i="6" s="1"/>
  <c r="AK8" i="6"/>
  <c r="A8" i="6"/>
  <c r="AK7" i="6"/>
  <c r="A7" i="6"/>
  <c r="AK6" i="6"/>
  <c r="A6" i="6"/>
  <c r="S6" i="6" s="1"/>
  <c r="AK5" i="6"/>
  <c r="AB3" i="6"/>
  <c r="S65" i="4"/>
  <c r="R65" i="4"/>
  <c r="P65" i="4"/>
  <c r="P64" i="4"/>
  <c r="O64" i="4"/>
  <c r="O65" i="4" s="1"/>
  <c r="K63" i="4"/>
  <c r="T62" i="4"/>
  <c r="T65" i="4" s="1"/>
  <c r="P62" i="4"/>
  <c r="Q58" i="4"/>
  <c r="O58" i="4"/>
  <c r="P55" i="4"/>
  <c r="D52" i="4"/>
  <c r="E55" i="4" s="1"/>
  <c r="T48" i="4"/>
  <c r="O48" i="4"/>
  <c r="M48" i="4"/>
  <c r="E48" i="4"/>
  <c r="S45" i="4"/>
  <c r="R48" i="4" s="1"/>
  <c r="N45" i="4"/>
  <c r="I45" i="4"/>
  <c r="D45" i="4"/>
  <c r="C48" i="4" s="1"/>
  <c r="J41" i="4"/>
  <c r="E41" i="4"/>
  <c r="C41" i="4"/>
  <c r="I38" i="4"/>
  <c r="H41" i="4" s="1"/>
  <c r="D38" i="4"/>
  <c r="M34" i="4"/>
  <c r="J34" i="4"/>
  <c r="C34" i="4"/>
  <c r="N31" i="4"/>
  <c r="O34" i="4" s="1"/>
  <c r="I31" i="4"/>
  <c r="H34" i="4" s="1"/>
  <c r="D31" i="4"/>
  <c r="E34" i="4" s="1"/>
  <c r="AX27" i="4"/>
  <c r="AV27" i="4"/>
  <c r="AN27" i="4"/>
  <c r="AL27" i="4"/>
  <c r="AG27" i="4"/>
  <c r="T27" i="4"/>
  <c r="R27" i="4"/>
  <c r="M27" i="4"/>
  <c r="J27" i="4"/>
  <c r="H27" i="4"/>
  <c r="AW24" i="4"/>
  <c r="AR24" i="4"/>
  <c r="AS27" i="4" s="1"/>
  <c r="AM24" i="4"/>
  <c r="AH24" i="4"/>
  <c r="AI27" i="4" s="1"/>
  <c r="AC24" i="4"/>
  <c r="AD27" i="4" s="1"/>
  <c r="X24" i="4"/>
  <c r="Y27" i="4" s="1"/>
  <c r="S24" i="4"/>
  <c r="N24" i="4"/>
  <c r="O27" i="4" s="1"/>
  <c r="I24" i="4"/>
  <c r="D24" i="4"/>
  <c r="E27" i="4" s="1"/>
  <c r="W20" i="4"/>
  <c r="M20" i="4"/>
  <c r="J20" i="4"/>
  <c r="X17" i="4"/>
  <c r="Y20" i="4" s="1"/>
  <c r="S17" i="4"/>
  <c r="N17" i="4"/>
  <c r="O20" i="4" s="1"/>
  <c r="I17" i="4"/>
  <c r="H20" i="4" s="1"/>
  <c r="D17" i="4"/>
  <c r="E20" i="4" s="1"/>
  <c r="Y13" i="4"/>
  <c r="O13" i="4"/>
  <c r="J13" i="4"/>
  <c r="H13" i="4"/>
  <c r="X10" i="4"/>
  <c r="W13" i="4" s="1"/>
  <c r="S10" i="4"/>
  <c r="N10" i="4"/>
  <c r="M13" i="4" s="1"/>
  <c r="I10" i="4"/>
  <c r="D10" i="4"/>
  <c r="C13" i="4" s="1"/>
  <c r="Y6" i="4"/>
  <c r="W6" i="4"/>
  <c r="R6" i="4"/>
  <c r="O6" i="4"/>
  <c r="M6" i="4"/>
  <c r="E6" i="4"/>
  <c r="C6" i="4"/>
  <c r="X3" i="4"/>
  <c r="S3" i="4"/>
  <c r="T6" i="4" s="1"/>
  <c r="N3" i="4"/>
  <c r="I3" i="4"/>
  <c r="J6" i="4" s="1"/>
  <c r="D3" i="4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J75" i="3"/>
  <c r="I75" i="3"/>
  <c r="H75" i="3"/>
  <c r="J74" i="3"/>
  <c r="I74" i="3"/>
  <c r="H74" i="3"/>
  <c r="J73" i="3"/>
  <c r="I73" i="3"/>
  <c r="H73" i="3"/>
  <c r="J72" i="3"/>
  <c r="I72" i="3"/>
  <c r="H72" i="3"/>
  <c r="J71" i="3"/>
  <c r="I71" i="3"/>
  <c r="H71" i="3"/>
  <c r="J70" i="3"/>
  <c r="I70" i="3"/>
  <c r="H70" i="3"/>
  <c r="J69" i="3"/>
  <c r="I69" i="3"/>
  <c r="H69" i="3"/>
  <c r="J68" i="3"/>
  <c r="I68" i="3"/>
  <c r="H68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J38" i="3"/>
  <c r="I38" i="3"/>
  <c r="H38" i="3"/>
  <c r="J37" i="3"/>
  <c r="I37" i="3"/>
  <c r="H37" i="3"/>
  <c r="J36" i="3"/>
  <c r="I36" i="3"/>
  <c r="H36" i="3"/>
  <c r="J35" i="3"/>
  <c r="I35" i="3"/>
  <c r="H35" i="3"/>
  <c r="J34" i="3"/>
  <c r="I34" i="3"/>
  <c r="H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3" i="3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4" i="3"/>
  <c r="I4" i="3"/>
  <c r="H4" i="3"/>
  <c r="J3" i="3"/>
  <c r="I3" i="3"/>
  <c r="H3" i="3"/>
  <c r="J2" i="3"/>
  <c r="I2" i="3"/>
  <c r="H2" i="3"/>
  <c r="I123" i="2"/>
  <c r="I122" i="2"/>
  <c r="E122" i="2"/>
  <c r="I7" i="2"/>
  <c r="Q3" i="2"/>
  <c r="P3" i="2"/>
  <c r="O3" i="2"/>
  <c r="N3" i="2"/>
  <c r="M3" i="2"/>
  <c r="L3" i="2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C9" i="6" l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AI25" i="6"/>
  <c r="S37" i="6"/>
  <c r="Z6" i="6"/>
  <c r="S33" i="6"/>
  <c r="Z46" i="6"/>
  <c r="O14" i="6"/>
  <c r="Z48" i="6"/>
  <c r="S49" i="6"/>
  <c r="Z52" i="6"/>
  <c r="S53" i="6"/>
  <c r="O54" i="6"/>
  <c r="Z62" i="6"/>
  <c r="O79" i="6"/>
  <c r="O30" i="6"/>
  <c r="Z49" i="6"/>
  <c r="AI49" i="6" s="1"/>
  <c r="O50" i="6"/>
  <c r="Z56" i="6"/>
  <c r="AI56" i="6" s="1"/>
  <c r="Z58" i="6"/>
  <c r="S31" i="6"/>
  <c r="Z33" i="6"/>
  <c r="AI33" i="6" s="1"/>
  <c r="S40" i="6"/>
  <c r="O46" i="6"/>
  <c r="Z50" i="6"/>
  <c r="Z64" i="6"/>
  <c r="Z68" i="6"/>
  <c r="Z34" i="6"/>
  <c r="O29" i="6"/>
  <c r="AI29" i="6" s="1"/>
  <c r="O34" i="6"/>
  <c r="S51" i="6"/>
  <c r="O58" i="6"/>
  <c r="S62" i="6"/>
  <c r="S70" i="6"/>
  <c r="S7" i="6"/>
  <c r="S10" i="6"/>
  <c r="O10" i="6"/>
  <c r="S22" i="6"/>
  <c r="Z22" i="6"/>
  <c r="O55" i="6"/>
  <c r="S55" i="6"/>
  <c r="Z21" i="6"/>
  <c r="O21" i="6"/>
  <c r="S38" i="6"/>
  <c r="Z38" i="6"/>
  <c r="AI38" i="6" s="1"/>
  <c r="S77" i="6"/>
  <c r="O77" i="6"/>
  <c r="O9" i="6"/>
  <c r="AI9" i="6" s="1"/>
  <c r="Z10" i="6"/>
  <c r="S15" i="6"/>
  <c r="S18" i="6"/>
  <c r="Z18" i="6"/>
  <c r="AI18" i="6" s="1"/>
  <c r="S26" i="6"/>
  <c r="Z26" i="6"/>
  <c r="AI26" i="6" s="1"/>
  <c r="Z32" i="6"/>
  <c r="S42" i="6"/>
  <c r="Z42" i="6"/>
  <c r="O42" i="6"/>
  <c r="Z44" i="6"/>
  <c r="S44" i="6"/>
  <c r="Z55" i="6"/>
  <c r="S60" i="6"/>
  <c r="O60" i="6"/>
  <c r="S75" i="6"/>
  <c r="Z75" i="6"/>
  <c r="AI75" i="6" s="1"/>
  <c r="O45" i="6"/>
  <c r="S45" i="6"/>
  <c r="Z17" i="6"/>
  <c r="O17" i="6"/>
  <c r="S19" i="6"/>
  <c r="O22" i="6"/>
  <c r="O41" i="6"/>
  <c r="Z41" i="6"/>
  <c r="S41" i="6"/>
  <c r="Z45" i="6"/>
  <c r="Z54" i="6"/>
  <c r="O66" i="6"/>
  <c r="Z66" i="6"/>
  <c r="Z77" i="6"/>
  <c r="O81" i="6"/>
  <c r="Z81" i="6"/>
  <c r="O82" i="6"/>
  <c r="Z82" i="6"/>
  <c r="S85" i="6"/>
  <c r="O85" i="6"/>
  <c r="S73" i="6"/>
  <c r="Z79" i="6"/>
  <c r="Z14" i="6"/>
  <c r="AI14" i="6" s="1"/>
  <c r="Z37" i="6"/>
  <c r="AI37" i="6" s="1"/>
  <c r="Z53" i="6"/>
  <c r="AI53" i="6" s="1"/>
  <c r="S58" i="6"/>
  <c r="O62" i="6"/>
  <c r="AI62" i="6" s="1"/>
  <c r="O64" i="6"/>
  <c r="O68" i="6"/>
  <c r="Z73" i="6"/>
  <c r="AI73" i="6" s="1"/>
  <c r="Z74" i="6"/>
  <c r="AI74" i="6" s="1"/>
  <c r="S74" i="6"/>
  <c r="O6" i="6"/>
  <c r="AI6" i="6" s="1"/>
  <c r="O13" i="6"/>
  <c r="O70" i="6"/>
  <c r="AI70" i="6" s="1"/>
  <c r="Z71" i="6"/>
  <c r="AI71" i="6" s="1"/>
  <c r="O83" i="6"/>
  <c r="O24" i="6"/>
  <c r="S24" i="6"/>
  <c r="Z24" i="6"/>
  <c r="H48" i="4"/>
  <c r="J48" i="4"/>
  <c r="T20" i="4"/>
  <c r="R20" i="4"/>
  <c r="O8" i="6"/>
  <c r="Z8" i="6"/>
  <c r="S8" i="6"/>
  <c r="O20" i="6"/>
  <c r="Z20" i="6"/>
  <c r="S20" i="6"/>
  <c r="O16" i="6"/>
  <c r="Z16" i="6"/>
  <c r="S16" i="6"/>
  <c r="T13" i="4"/>
  <c r="R13" i="4"/>
  <c r="O12" i="6"/>
  <c r="Z12" i="6"/>
  <c r="S12" i="6"/>
  <c r="O28" i="6"/>
  <c r="S28" i="6"/>
  <c r="Z28" i="6"/>
  <c r="W27" i="4"/>
  <c r="O78" i="6"/>
  <c r="S78" i="6"/>
  <c r="Z78" i="6"/>
  <c r="E13" i="4"/>
  <c r="AB27" i="4"/>
  <c r="Z61" i="6"/>
  <c r="O61" i="6"/>
  <c r="O67" i="6"/>
  <c r="Z67" i="6"/>
  <c r="C20" i="4"/>
  <c r="C55" i="4"/>
  <c r="J64" i="4"/>
  <c r="K62" i="4"/>
  <c r="S9" i="6"/>
  <c r="S13" i="6"/>
  <c r="S17" i="6"/>
  <c r="S21" i="6"/>
  <c r="S25" i="6"/>
  <c r="S29" i="6"/>
  <c r="O32" i="6"/>
  <c r="O36" i="6"/>
  <c r="O40" i="6"/>
  <c r="O44" i="6"/>
  <c r="O48" i="6"/>
  <c r="O52" i="6"/>
  <c r="S63" i="6"/>
  <c r="D9" i="7"/>
  <c r="C9" i="7"/>
  <c r="H6" i="4"/>
  <c r="C27" i="4"/>
  <c r="AQ27" i="4"/>
  <c r="N65" i="4"/>
  <c r="Z7" i="6"/>
  <c r="O7" i="6"/>
  <c r="Z11" i="6"/>
  <c r="O11" i="6"/>
  <c r="Z15" i="6"/>
  <c r="O15" i="6"/>
  <c r="Z19" i="6"/>
  <c r="O19" i="6"/>
  <c r="Z23" i="6"/>
  <c r="O23" i="6"/>
  <c r="Z27" i="6"/>
  <c r="O27" i="6"/>
  <c r="O59" i="6"/>
  <c r="Z59" i="6"/>
  <c r="S61" i="6"/>
  <c r="Z63" i="6"/>
  <c r="AI63" i="6" s="1"/>
  <c r="Z72" i="6"/>
  <c r="O72" i="6"/>
  <c r="S72" i="6"/>
  <c r="S30" i="6"/>
  <c r="Z31" i="6"/>
  <c r="O31" i="6"/>
  <c r="Z35" i="6"/>
  <c r="O35" i="6"/>
  <c r="Z39" i="6"/>
  <c r="O39" i="6"/>
  <c r="Z43" i="6"/>
  <c r="O43" i="6"/>
  <c r="Z47" i="6"/>
  <c r="O47" i="6"/>
  <c r="Z51" i="6"/>
  <c r="O51" i="6"/>
  <c r="Z57" i="6"/>
  <c r="O57" i="6"/>
  <c r="S57" i="6"/>
  <c r="Z80" i="6"/>
  <c r="O80" i="6"/>
  <c r="Z65" i="6"/>
  <c r="O65" i="6"/>
  <c r="Z69" i="6"/>
  <c r="O69" i="6"/>
  <c r="Z76" i="6"/>
  <c r="O76" i="6"/>
  <c r="S76" i="6"/>
  <c r="Z84" i="6"/>
  <c r="O84" i="6"/>
  <c r="S84" i="6"/>
  <c r="C20" i="6" l="1"/>
  <c r="AI85" i="6"/>
  <c r="AI79" i="6"/>
  <c r="AI68" i="6"/>
  <c r="AI66" i="6"/>
  <c r="AI54" i="6"/>
  <c r="AI77" i="6"/>
  <c r="AI34" i="6"/>
  <c r="AI30" i="6"/>
  <c r="AI50" i="6"/>
  <c r="AI45" i="6"/>
  <c r="AI46" i="6"/>
  <c r="AI10" i="6"/>
  <c r="AI60" i="6"/>
  <c r="AI58" i="6"/>
  <c r="AI41" i="6"/>
  <c r="AI17" i="6"/>
  <c r="AI13" i="6"/>
  <c r="AI82" i="6"/>
  <c r="AI83" i="6"/>
  <c r="AI22" i="6"/>
  <c r="AI64" i="6"/>
  <c r="AI81" i="6"/>
  <c r="AI21" i="6"/>
  <c r="AI55" i="6"/>
  <c r="AI42" i="6"/>
  <c r="AI23" i="6"/>
  <c r="AI7" i="6"/>
  <c r="AI80" i="6"/>
  <c r="AI84" i="6"/>
  <c r="AI65" i="6"/>
  <c r="AI12" i="6"/>
  <c r="AI20" i="6"/>
  <c r="AI15" i="6"/>
  <c r="AI76" i="6"/>
  <c r="AI51" i="6"/>
  <c r="AI43" i="6"/>
  <c r="AI35" i="6"/>
  <c r="AI72" i="6"/>
  <c r="AI59" i="6"/>
  <c r="AI52" i="6"/>
  <c r="AI48" i="6"/>
  <c r="AI44" i="6"/>
  <c r="AI40" i="6"/>
  <c r="AI36" i="6"/>
  <c r="AI32" i="6"/>
  <c r="AI61" i="6"/>
  <c r="AI27" i="6"/>
  <c r="AI19" i="6"/>
  <c r="AI11" i="6"/>
  <c r="AI78" i="6"/>
  <c r="AI24" i="6"/>
  <c r="AI57" i="6"/>
  <c r="AI69" i="6"/>
  <c r="AI47" i="6"/>
  <c r="AI39" i="6"/>
  <c r="AI31" i="6"/>
  <c r="AI67" i="6"/>
  <c r="AI28" i="6"/>
  <c r="AI16" i="6"/>
  <c r="AI8" i="6"/>
  <c r="C21" i="6" l="1"/>
  <c r="C22" i="6" l="1"/>
  <c r="C23" i="6" l="1"/>
  <c r="C24" i="6" l="1"/>
  <c r="C25" i="6" l="1"/>
  <c r="C26" i="6" l="1"/>
  <c r="C27" i="6" l="1"/>
  <c r="C28" i="6" l="1"/>
  <c r="C29" i="6" l="1"/>
  <c r="C30" i="6" l="1"/>
  <c r="C31" i="6" l="1"/>
  <c r="C32" i="6" l="1"/>
  <c r="C33" i="6" l="1"/>
  <c r="C34" i="6" l="1"/>
  <c r="C35" i="6" l="1"/>
  <c r="C36" i="6" l="1"/>
  <c r="C37" i="6" l="1"/>
  <c r="C38" i="6" l="1"/>
  <c r="C39" i="6" l="1"/>
  <c r="C40" i="6" l="1"/>
  <c r="C41" i="6" l="1"/>
  <c r="C42" i="6" l="1"/>
  <c r="C43" i="6" l="1"/>
  <c r="C44" i="6" l="1"/>
  <c r="C45" i="6" l="1"/>
  <c r="C46" i="6" l="1"/>
  <c r="C47" i="6" l="1"/>
  <c r="C48" i="6" l="1"/>
  <c r="C49" i="6" l="1"/>
  <c r="C50" i="6" l="1"/>
  <c r="C51" i="6" l="1"/>
  <c r="C52" i="6" l="1"/>
  <c r="C53" i="6" l="1"/>
  <c r="C54" i="6" l="1"/>
  <c r="C55" i="6" l="1"/>
  <c r="C56" i="6" l="1"/>
  <c r="C57" i="6" l="1"/>
  <c r="C58" i="6" l="1"/>
  <c r="C59" i="6" l="1"/>
  <c r="C60" i="6" l="1"/>
  <c r="C61" i="6" l="1"/>
  <c r="C62" i="6" l="1"/>
  <c r="C63" i="6" l="1"/>
  <c r="C64" i="6" l="1"/>
  <c r="C65" i="6" l="1"/>
  <c r="C66" i="6" l="1"/>
  <c r="C67" i="6" l="1"/>
  <c r="C68" i="6" l="1"/>
  <c r="C69" i="6" l="1"/>
  <c r="C70" i="6" l="1"/>
  <c r="C71" i="6" l="1"/>
  <c r="C72" i="6" l="1"/>
  <c r="C73" i="6" l="1"/>
  <c r="C74" i="6" l="1"/>
  <c r="C75" i="6" l="1"/>
  <c r="C76" i="6" l="1"/>
  <c r="C77" i="6" l="1"/>
  <c r="C78" i="6" l="1"/>
  <c r="C79" i="6" l="1"/>
  <c r="C80" i="6" l="1"/>
  <c r="C81" i="6" l="1"/>
  <c r="C82" i="6" l="1"/>
  <c r="C83" i="6" l="1"/>
  <c r="C84" i="6" l="1"/>
  <c r="C85" i="6" s="1"/>
  <c r="D84" i="6" l="1"/>
  <c r="F84" i="6" l="1"/>
  <c r="AA84" i="6"/>
  <c r="AB84" i="6" s="1"/>
  <c r="P84" i="6"/>
  <c r="L84" i="6"/>
  <c r="T84" i="6"/>
  <c r="D6" i="6"/>
  <c r="D7" i="6"/>
  <c r="D85" i="6"/>
  <c r="D18" i="6"/>
  <c r="D8" i="6"/>
  <c r="D19" i="6"/>
  <c r="D9" i="6"/>
  <c r="D20" i="6"/>
  <c r="D10" i="6"/>
  <c r="D11" i="6"/>
  <c r="D21" i="6"/>
  <c r="D22" i="6"/>
  <c r="D12" i="6"/>
  <c r="D23" i="6"/>
  <c r="D13" i="6"/>
  <c r="D24" i="6"/>
  <c r="D14" i="6"/>
  <c r="D25" i="6"/>
  <c r="D15" i="6"/>
  <c r="D26" i="6"/>
  <c r="D17" i="6"/>
  <c r="D1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F79" i="6" l="1"/>
  <c r="AA79" i="6"/>
  <c r="AB79" i="6" s="1"/>
  <c r="T79" i="6"/>
  <c r="L79" i="6"/>
  <c r="P79" i="6"/>
  <c r="F71" i="6"/>
  <c r="P71" i="6"/>
  <c r="T71" i="6"/>
  <c r="AA71" i="6"/>
  <c r="AB71" i="6" s="1"/>
  <c r="L71" i="6"/>
  <c r="F63" i="6"/>
  <c r="P63" i="6"/>
  <c r="AA63" i="6"/>
  <c r="AB63" i="6" s="1"/>
  <c r="L63" i="6"/>
  <c r="T63" i="6"/>
  <c r="F59" i="6"/>
  <c r="T59" i="6"/>
  <c r="AA59" i="6"/>
  <c r="AB59" i="6" s="1"/>
  <c r="L59" i="6"/>
  <c r="P59" i="6"/>
  <c r="F51" i="6"/>
  <c r="L51" i="6"/>
  <c r="AA51" i="6"/>
  <c r="AB51" i="6" s="1"/>
  <c r="P51" i="6"/>
  <c r="T51" i="6"/>
  <c r="F39" i="6"/>
  <c r="T39" i="6"/>
  <c r="AA39" i="6"/>
  <c r="AB39" i="6" s="1"/>
  <c r="L39" i="6"/>
  <c r="P39" i="6"/>
  <c r="F31" i="6"/>
  <c r="L31" i="6"/>
  <c r="AA31" i="6"/>
  <c r="AB31" i="6" s="1"/>
  <c r="P31" i="6"/>
  <c r="T31" i="6"/>
  <c r="F15" i="6"/>
  <c r="P15" i="6"/>
  <c r="L15" i="6"/>
  <c r="T15" i="6"/>
  <c r="AA15" i="6"/>
  <c r="AB15" i="6" s="1"/>
  <c r="F21" i="6"/>
  <c r="AA21" i="6"/>
  <c r="AB21" i="6" s="1"/>
  <c r="T21" i="6"/>
  <c r="P21" i="6"/>
  <c r="L21" i="6"/>
  <c r="T9" i="6"/>
  <c r="F9" i="6"/>
  <c r="P9" i="6"/>
  <c r="L9" i="6"/>
  <c r="AA9" i="6"/>
  <c r="AB9" i="6" s="1"/>
  <c r="AA85" i="6"/>
  <c r="AB85" i="6" s="1"/>
  <c r="F85" i="6"/>
  <c r="L85" i="6"/>
  <c r="M85" i="6" s="1"/>
  <c r="P85" i="6"/>
  <c r="Q85" i="6" s="1"/>
  <c r="T85" i="6"/>
  <c r="U85" i="6" s="1"/>
  <c r="F82" i="6"/>
  <c r="T82" i="6"/>
  <c r="AA82" i="6"/>
  <c r="AB82" i="6" s="1"/>
  <c r="L82" i="6"/>
  <c r="P82" i="6"/>
  <c r="Q82" i="6" s="1"/>
  <c r="F74" i="6"/>
  <c r="P74" i="6"/>
  <c r="Q74" i="6" s="1"/>
  <c r="AA74" i="6"/>
  <c r="AB74" i="6" s="1"/>
  <c r="T74" i="6"/>
  <c r="U74" i="6" s="1"/>
  <c r="L74" i="6"/>
  <c r="M74" i="6" s="1"/>
  <c r="F66" i="6"/>
  <c r="AA66" i="6"/>
  <c r="AB66" i="6" s="1"/>
  <c r="T66" i="6"/>
  <c r="U66" i="6" s="1"/>
  <c r="L66" i="6"/>
  <c r="M66" i="6" s="1"/>
  <c r="P66" i="6"/>
  <c r="Q66" i="6" s="1"/>
  <c r="F58" i="6"/>
  <c r="P58" i="6"/>
  <c r="Q58" i="6" s="1"/>
  <c r="L58" i="6"/>
  <c r="M58" i="6" s="1"/>
  <c r="AA58" i="6"/>
  <c r="AB58" i="6" s="1"/>
  <c r="T58" i="6"/>
  <c r="F50" i="6"/>
  <c r="T50" i="6"/>
  <c r="AA50" i="6"/>
  <c r="AB50" i="6" s="1"/>
  <c r="L50" i="6"/>
  <c r="P50" i="6"/>
  <c r="Q50" i="6" s="1"/>
  <c r="F42" i="6"/>
  <c r="L42" i="6"/>
  <c r="AA42" i="6"/>
  <c r="AB42" i="6" s="1"/>
  <c r="T42" i="6"/>
  <c r="U42" i="6" s="1"/>
  <c r="P42" i="6"/>
  <c r="F34" i="6"/>
  <c r="T34" i="6"/>
  <c r="U34" i="6" s="1"/>
  <c r="AA34" i="6"/>
  <c r="AB34" i="6" s="1"/>
  <c r="P34" i="6"/>
  <c r="L34" i="6"/>
  <c r="P16" i="6"/>
  <c r="Q16" i="6" s="1"/>
  <c r="L16" i="6"/>
  <c r="M16" i="6" s="1"/>
  <c r="F16" i="6"/>
  <c r="T16" i="6"/>
  <c r="AA16" i="6"/>
  <c r="AB16" i="6" s="1"/>
  <c r="F25" i="6"/>
  <c r="AA25" i="6"/>
  <c r="AB25" i="6" s="1"/>
  <c r="P25" i="6"/>
  <c r="Q25" i="6" s="1"/>
  <c r="L25" i="6"/>
  <c r="T25" i="6"/>
  <c r="U25" i="6" s="1"/>
  <c r="F23" i="6"/>
  <c r="T23" i="6"/>
  <c r="AA23" i="6"/>
  <c r="AB23" i="6" s="1"/>
  <c r="L23" i="6"/>
  <c r="M23" i="6" s="1"/>
  <c r="P23" i="6"/>
  <c r="F19" i="6"/>
  <c r="L19" i="6"/>
  <c r="AA19" i="6"/>
  <c r="AB19" i="6" s="1"/>
  <c r="T19" i="6"/>
  <c r="P19" i="6"/>
  <c r="Q19" i="6" s="1"/>
  <c r="F7" i="6"/>
  <c r="AA7" i="6"/>
  <c r="AB7" i="6" s="1"/>
  <c r="L7" i="6"/>
  <c r="M7" i="6" s="1"/>
  <c r="T7" i="6"/>
  <c r="P7" i="6"/>
  <c r="Q7" i="6" s="1"/>
  <c r="Q84" i="6"/>
  <c r="F81" i="6"/>
  <c r="AA81" i="6"/>
  <c r="AB81" i="6" s="1"/>
  <c r="T81" i="6"/>
  <c r="U81" i="6" s="1"/>
  <c r="L81" i="6"/>
  <c r="M81" i="6" s="1"/>
  <c r="P81" i="6"/>
  <c r="AA77" i="6"/>
  <c r="AB77" i="6" s="1"/>
  <c r="F77" i="6"/>
  <c r="P77" i="6"/>
  <c r="Q77" i="6" s="1"/>
  <c r="T77" i="6"/>
  <c r="L77" i="6"/>
  <c r="F73" i="6"/>
  <c r="L73" i="6"/>
  <c r="M73" i="6" s="1"/>
  <c r="P73" i="6"/>
  <c r="AA73" i="6"/>
  <c r="AB73" i="6" s="1"/>
  <c r="T73" i="6"/>
  <c r="U73" i="6" s="1"/>
  <c r="F69" i="6"/>
  <c r="T69" i="6"/>
  <c r="AA69" i="6"/>
  <c r="AB69" i="6" s="1"/>
  <c r="P69" i="6"/>
  <c r="Q69" i="6" s="1"/>
  <c r="L69" i="6"/>
  <c r="M69" i="6" s="1"/>
  <c r="F65" i="6"/>
  <c r="AA65" i="6"/>
  <c r="AB65" i="6" s="1"/>
  <c r="T65" i="6"/>
  <c r="U65" i="6" s="1"/>
  <c r="L65" i="6"/>
  <c r="M65" i="6" s="1"/>
  <c r="P65" i="6"/>
  <c r="F61" i="6"/>
  <c r="AA61" i="6"/>
  <c r="AB61" i="6" s="1"/>
  <c r="T61" i="6"/>
  <c r="U61" i="6" s="1"/>
  <c r="L61" i="6"/>
  <c r="M61" i="6" s="1"/>
  <c r="P61" i="6"/>
  <c r="Q61" i="6" s="1"/>
  <c r="F57" i="6"/>
  <c r="AA57" i="6"/>
  <c r="AB57" i="6" s="1"/>
  <c r="T57" i="6"/>
  <c r="L57" i="6"/>
  <c r="P57" i="6"/>
  <c r="Q57" i="6" s="1"/>
  <c r="F53" i="6"/>
  <c r="P53" i="6"/>
  <c r="AA53" i="6"/>
  <c r="AB53" i="6" s="1"/>
  <c r="T53" i="6"/>
  <c r="U53" i="6" s="1"/>
  <c r="L53" i="6"/>
  <c r="M53" i="6" s="1"/>
  <c r="F49" i="6"/>
  <c r="P49" i="6"/>
  <c r="Q49" i="6" s="1"/>
  <c r="AA49" i="6"/>
  <c r="AB49" i="6" s="1"/>
  <c r="T49" i="6"/>
  <c r="U49" i="6" s="1"/>
  <c r="L49" i="6"/>
  <c r="M49" i="6" s="1"/>
  <c r="F45" i="6"/>
  <c r="AA45" i="6"/>
  <c r="AB45" i="6" s="1"/>
  <c r="L45" i="6"/>
  <c r="M45" i="6" s="1"/>
  <c r="T45" i="6"/>
  <c r="P45" i="6"/>
  <c r="Q45" i="6" s="1"/>
  <c r="F41" i="6"/>
  <c r="AA41" i="6"/>
  <c r="AB41" i="6" s="1"/>
  <c r="T41" i="6"/>
  <c r="L41" i="6"/>
  <c r="P41" i="6"/>
  <c r="Q41" i="6" s="1"/>
  <c r="F37" i="6"/>
  <c r="AA37" i="6"/>
  <c r="AB37" i="6" s="1"/>
  <c r="T37" i="6"/>
  <c r="P37" i="6"/>
  <c r="Q37" i="6" s="1"/>
  <c r="L37" i="6"/>
  <c r="M37" i="6" s="1"/>
  <c r="F33" i="6"/>
  <c r="P33" i="6"/>
  <c r="Q33" i="6" s="1"/>
  <c r="AA33" i="6"/>
  <c r="AB33" i="6" s="1"/>
  <c r="T33" i="6"/>
  <c r="U33" i="6" s="1"/>
  <c r="L33" i="6"/>
  <c r="M33" i="6" s="1"/>
  <c r="F29" i="6"/>
  <c r="AA29" i="6"/>
  <c r="AB29" i="6" s="1"/>
  <c r="L29" i="6"/>
  <c r="M29" i="6" s="1"/>
  <c r="T29" i="6"/>
  <c r="P29" i="6"/>
  <c r="Q29" i="6" s="1"/>
  <c r="P17" i="6"/>
  <c r="Q17" i="6" s="1"/>
  <c r="AA17" i="6"/>
  <c r="AB17" i="6" s="1"/>
  <c r="T17" i="6"/>
  <c r="F17" i="6"/>
  <c r="L17" i="6"/>
  <c r="T14" i="6"/>
  <c r="U14" i="6" s="1"/>
  <c r="L14" i="6"/>
  <c r="M14" i="6" s="1"/>
  <c r="AA14" i="6"/>
  <c r="AB14" i="6" s="1"/>
  <c r="P14" i="6"/>
  <c r="Q14" i="6" s="1"/>
  <c r="F14" i="6"/>
  <c r="F12" i="6"/>
  <c r="L12" i="6"/>
  <c r="T12" i="6"/>
  <c r="U12" i="6" s="1"/>
  <c r="AA12" i="6"/>
  <c r="AB12" i="6" s="1"/>
  <c r="P12" i="6"/>
  <c r="AA10" i="6"/>
  <c r="AB10" i="6" s="1"/>
  <c r="T10" i="6"/>
  <c r="U10" i="6" s="1"/>
  <c r="F10" i="6"/>
  <c r="P10" i="6"/>
  <c r="L10" i="6"/>
  <c r="T8" i="6"/>
  <c r="U8" i="6" s="1"/>
  <c r="F8" i="6"/>
  <c r="AA8" i="6"/>
  <c r="AB8" i="6" s="1"/>
  <c r="P8" i="6"/>
  <c r="Q8" i="6" s="1"/>
  <c r="L8" i="6"/>
  <c r="F6" i="6"/>
  <c r="T6" i="6"/>
  <c r="AA6" i="6"/>
  <c r="AB6" i="6" s="1"/>
  <c r="L6" i="6"/>
  <c r="P6" i="6"/>
  <c r="Q6" i="6" s="1"/>
  <c r="AE84" i="6"/>
  <c r="AF84" i="6" s="1"/>
  <c r="AC84" i="6"/>
  <c r="F83" i="6"/>
  <c r="AA83" i="6"/>
  <c r="AB83" i="6" s="1"/>
  <c r="T83" i="6"/>
  <c r="L83" i="6"/>
  <c r="P83" i="6"/>
  <c r="Q83" i="6" s="1"/>
  <c r="F75" i="6"/>
  <c r="AA75" i="6"/>
  <c r="AB75" i="6" s="1"/>
  <c r="P75" i="6"/>
  <c r="Q75" i="6" s="1"/>
  <c r="T75" i="6"/>
  <c r="U75" i="6" s="1"/>
  <c r="L75" i="6"/>
  <c r="M75" i="6" s="1"/>
  <c r="F67" i="6"/>
  <c r="T67" i="6"/>
  <c r="AA67" i="6"/>
  <c r="AB67" i="6" s="1"/>
  <c r="L67" i="6"/>
  <c r="M67" i="6" s="1"/>
  <c r="P67" i="6"/>
  <c r="F55" i="6"/>
  <c r="AA55" i="6"/>
  <c r="AB55" i="6" s="1"/>
  <c r="T55" i="6"/>
  <c r="U55" i="6" s="1"/>
  <c r="P55" i="6"/>
  <c r="L55" i="6"/>
  <c r="F47" i="6"/>
  <c r="L47" i="6"/>
  <c r="M47" i="6" s="1"/>
  <c r="AA47" i="6"/>
  <c r="AB47" i="6" s="1"/>
  <c r="T47" i="6"/>
  <c r="P47" i="6"/>
  <c r="Q47" i="6" s="1"/>
  <c r="F43" i="6"/>
  <c r="T43" i="6"/>
  <c r="AA43" i="6"/>
  <c r="AB43" i="6" s="1"/>
  <c r="L43" i="6"/>
  <c r="M43" i="6" s="1"/>
  <c r="P43" i="6"/>
  <c r="Q43" i="6" s="1"/>
  <c r="F35" i="6"/>
  <c r="L35" i="6"/>
  <c r="AA35" i="6"/>
  <c r="AB35" i="6" s="1"/>
  <c r="T35" i="6"/>
  <c r="U35" i="6" s="1"/>
  <c r="P35" i="6"/>
  <c r="F27" i="6"/>
  <c r="T27" i="6"/>
  <c r="U27" i="6" s="1"/>
  <c r="AA27" i="6"/>
  <c r="AB27" i="6" s="1"/>
  <c r="P27" i="6"/>
  <c r="L27" i="6"/>
  <c r="T13" i="6"/>
  <c r="U13" i="6" s="1"/>
  <c r="P13" i="6"/>
  <c r="Q13" i="6" s="1"/>
  <c r="L13" i="6"/>
  <c r="M13" i="6" s="1"/>
  <c r="F13" i="6"/>
  <c r="AA13" i="6"/>
  <c r="AB13" i="6" s="1"/>
  <c r="M84" i="6"/>
  <c r="F78" i="6"/>
  <c r="AA78" i="6"/>
  <c r="AB78" i="6" s="1"/>
  <c r="T78" i="6"/>
  <c r="U78" i="6" s="1"/>
  <c r="P78" i="6"/>
  <c r="Q78" i="6" s="1"/>
  <c r="L78" i="6"/>
  <c r="M78" i="6" s="1"/>
  <c r="F70" i="6"/>
  <c r="L70" i="6"/>
  <c r="M70" i="6" s="1"/>
  <c r="AA70" i="6"/>
  <c r="AB70" i="6" s="1"/>
  <c r="P70" i="6"/>
  <c r="T70" i="6"/>
  <c r="F62" i="6"/>
  <c r="AA62" i="6"/>
  <c r="AB62" i="6" s="1"/>
  <c r="L62" i="6"/>
  <c r="M62" i="6" s="1"/>
  <c r="T62" i="6"/>
  <c r="P62" i="6"/>
  <c r="Q62" i="6" s="1"/>
  <c r="F54" i="6"/>
  <c r="T54" i="6"/>
  <c r="AA54" i="6"/>
  <c r="AB54" i="6" s="1"/>
  <c r="P54" i="6"/>
  <c r="Q54" i="6" s="1"/>
  <c r="L54" i="6"/>
  <c r="M54" i="6" s="1"/>
  <c r="F46" i="6"/>
  <c r="L46" i="6"/>
  <c r="T46" i="6"/>
  <c r="U46" i="6" s="1"/>
  <c r="P46" i="6"/>
  <c r="Q46" i="6" s="1"/>
  <c r="AA46" i="6"/>
  <c r="AB46" i="6" s="1"/>
  <c r="F38" i="6"/>
  <c r="AA38" i="6"/>
  <c r="AB38" i="6" s="1"/>
  <c r="P38" i="6"/>
  <c r="Q38" i="6" s="1"/>
  <c r="L38" i="6"/>
  <c r="M38" i="6" s="1"/>
  <c r="T38" i="6"/>
  <c r="F30" i="6"/>
  <c r="AA30" i="6"/>
  <c r="AB30" i="6" s="1"/>
  <c r="P30" i="6"/>
  <c r="L30" i="6"/>
  <c r="T30" i="6"/>
  <c r="U30" i="6" s="1"/>
  <c r="L11" i="6"/>
  <c r="M11" i="6" s="1"/>
  <c r="T11" i="6"/>
  <c r="F11" i="6"/>
  <c r="AA11" i="6"/>
  <c r="AB11" i="6" s="1"/>
  <c r="P11" i="6"/>
  <c r="Q11" i="6" s="1"/>
  <c r="F80" i="6"/>
  <c r="T80" i="6"/>
  <c r="AA80" i="6"/>
  <c r="AB80" i="6" s="1"/>
  <c r="P80" i="6"/>
  <c r="Q80" i="6" s="1"/>
  <c r="L80" i="6"/>
  <c r="M80" i="6" s="1"/>
  <c r="F76" i="6"/>
  <c r="AA76" i="6"/>
  <c r="AB76" i="6" s="1"/>
  <c r="T76" i="6"/>
  <c r="U76" i="6" s="1"/>
  <c r="L76" i="6"/>
  <c r="M76" i="6" s="1"/>
  <c r="P76" i="6"/>
  <c r="Q76" i="6" s="1"/>
  <c r="F72" i="6"/>
  <c r="AA72" i="6"/>
  <c r="AB72" i="6" s="1"/>
  <c r="T72" i="6"/>
  <c r="P72" i="6"/>
  <c r="Q72" i="6" s="1"/>
  <c r="L72" i="6"/>
  <c r="M72" i="6" s="1"/>
  <c r="F68" i="6"/>
  <c r="L68" i="6"/>
  <c r="M68" i="6" s="1"/>
  <c r="T68" i="6"/>
  <c r="AA68" i="6"/>
  <c r="AB68" i="6" s="1"/>
  <c r="P68" i="6"/>
  <c r="Q68" i="6" s="1"/>
  <c r="F64" i="6"/>
  <c r="AA64" i="6"/>
  <c r="AB64" i="6" s="1"/>
  <c r="T64" i="6"/>
  <c r="U64" i="6" s="1"/>
  <c r="L64" i="6"/>
  <c r="M64" i="6" s="1"/>
  <c r="P64" i="6"/>
  <c r="F60" i="6"/>
  <c r="AA60" i="6"/>
  <c r="AB60" i="6" s="1"/>
  <c r="P60" i="6"/>
  <c r="Q60" i="6" s="1"/>
  <c r="L60" i="6"/>
  <c r="M60" i="6" s="1"/>
  <c r="T60" i="6"/>
  <c r="F56" i="6"/>
  <c r="P56" i="6"/>
  <c r="Q56" i="6" s="1"/>
  <c r="AA56" i="6"/>
  <c r="AB56" i="6" s="1"/>
  <c r="T56" i="6"/>
  <c r="L56" i="6"/>
  <c r="M56" i="6" s="1"/>
  <c r="F52" i="6"/>
  <c r="AA52" i="6"/>
  <c r="AB52" i="6" s="1"/>
  <c r="T52" i="6"/>
  <c r="L52" i="6"/>
  <c r="M52" i="6" s="1"/>
  <c r="P52" i="6"/>
  <c r="Q52" i="6" s="1"/>
  <c r="F48" i="6"/>
  <c r="AA48" i="6"/>
  <c r="AB48" i="6" s="1"/>
  <c r="T48" i="6"/>
  <c r="U48" i="6" s="1"/>
  <c r="L48" i="6"/>
  <c r="M48" i="6" s="1"/>
  <c r="P48" i="6"/>
  <c r="F44" i="6"/>
  <c r="AA44" i="6"/>
  <c r="AB44" i="6" s="1"/>
  <c r="P44" i="6"/>
  <c r="Q44" i="6" s="1"/>
  <c r="T44" i="6"/>
  <c r="L44" i="6"/>
  <c r="F40" i="6"/>
  <c r="AA40" i="6"/>
  <c r="AB40" i="6" s="1"/>
  <c r="L40" i="6"/>
  <c r="M40" i="6" s="1"/>
  <c r="T40" i="6"/>
  <c r="P40" i="6"/>
  <c r="Q40" i="6" s="1"/>
  <c r="F36" i="6"/>
  <c r="T36" i="6"/>
  <c r="AA36" i="6"/>
  <c r="AB36" i="6" s="1"/>
  <c r="P36" i="6"/>
  <c r="Q36" i="6" s="1"/>
  <c r="L36" i="6"/>
  <c r="M36" i="6" s="1"/>
  <c r="F32" i="6"/>
  <c r="AA32" i="6"/>
  <c r="AB32" i="6" s="1"/>
  <c r="T32" i="6"/>
  <c r="U32" i="6" s="1"/>
  <c r="L32" i="6"/>
  <c r="M32" i="6" s="1"/>
  <c r="P32" i="6"/>
  <c r="F28" i="6"/>
  <c r="AA28" i="6"/>
  <c r="AB28" i="6" s="1"/>
  <c r="P28" i="6"/>
  <c r="Q28" i="6" s="1"/>
  <c r="T28" i="6"/>
  <c r="L28" i="6"/>
  <c r="F26" i="6"/>
  <c r="AA26" i="6"/>
  <c r="AB26" i="6" s="1"/>
  <c r="P26" i="6"/>
  <c r="L26" i="6"/>
  <c r="T26" i="6"/>
  <c r="U26" i="6" s="1"/>
  <c r="F24" i="6"/>
  <c r="AA24" i="6"/>
  <c r="AB24" i="6" s="1"/>
  <c r="P24" i="6"/>
  <c r="Q24" i="6" s="1"/>
  <c r="L24" i="6"/>
  <c r="M24" i="6" s="1"/>
  <c r="T24" i="6"/>
  <c r="U24" i="6" s="1"/>
  <c r="F22" i="6"/>
  <c r="AA22" i="6"/>
  <c r="AB22" i="6" s="1"/>
  <c r="P22" i="6"/>
  <c r="Q22" i="6" s="1"/>
  <c r="L22" i="6"/>
  <c r="M22" i="6" s="1"/>
  <c r="T22" i="6"/>
  <c r="F20" i="6"/>
  <c r="AA20" i="6"/>
  <c r="AB20" i="6" s="1"/>
  <c r="T20" i="6"/>
  <c r="U20" i="6" s="1"/>
  <c r="L20" i="6"/>
  <c r="M20" i="6" s="1"/>
  <c r="P20" i="6"/>
  <c r="Q20" i="6" s="1"/>
  <c r="F18" i="6"/>
  <c r="AA18" i="6"/>
  <c r="AB18" i="6" s="1"/>
  <c r="P18" i="6"/>
  <c r="T18" i="6"/>
  <c r="L18" i="6"/>
  <c r="M18" i="6" s="1"/>
  <c r="U84" i="6"/>
  <c r="W84" i="6"/>
  <c r="G84" i="6"/>
  <c r="M6" i="6" l="1"/>
  <c r="M8" i="6"/>
  <c r="M17" i="6"/>
  <c r="M19" i="6"/>
  <c r="M25" i="6"/>
  <c r="M50" i="6"/>
  <c r="U58" i="6"/>
  <c r="M26" i="6"/>
  <c r="M28" i="6"/>
  <c r="M44" i="6"/>
  <c r="M30" i="6"/>
  <c r="M46" i="6"/>
  <c r="M27" i="6"/>
  <c r="M35" i="6"/>
  <c r="M55" i="6"/>
  <c r="M83" i="6"/>
  <c r="M10" i="6"/>
  <c r="M12" i="6"/>
  <c r="M41" i="6"/>
  <c r="M57" i="6"/>
  <c r="M77" i="6"/>
  <c r="Q18" i="6"/>
  <c r="Q26" i="6"/>
  <c r="Q32" i="6"/>
  <c r="Q48" i="6"/>
  <c r="Q64" i="6"/>
  <c r="Q30" i="6"/>
  <c r="Q70" i="6"/>
  <c r="Q27" i="6"/>
  <c r="Q35" i="6"/>
  <c r="Q55" i="6"/>
  <c r="Q67" i="6"/>
  <c r="Q10" i="6"/>
  <c r="Q12" i="6"/>
  <c r="Q53" i="6"/>
  <c r="Q65" i="6"/>
  <c r="Q73" i="6"/>
  <c r="Q81" i="6"/>
  <c r="Q23" i="6"/>
  <c r="Q34" i="6"/>
  <c r="Q42" i="6"/>
  <c r="M82" i="6"/>
  <c r="M34" i="6"/>
  <c r="M42" i="6"/>
  <c r="Q9" i="6"/>
  <c r="Q21" i="6"/>
  <c r="M31" i="6"/>
  <c r="Q51" i="6"/>
  <c r="Q59" i="6"/>
  <c r="Q63" i="6"/>
  <c r="U71" i="6"/>
  <c r="M79" i="6"/>
  <c r="M59" i="6"/>
  <c r="Q71" i="6"/>
  <c r="G24" i="6"/>
  <c r="W24" i="6"/>
  <c r="AE40" i="6"/>
  <c r="AF40" i="6" s="1"/>
  <c r="AC40" i="6"/>
  <c r="G68" i="6"/>
  <c r="W68" i="6"/>
  <c r="AE30" i="6"/>
  <c r="AF30" i="6" s="1"/>
  <c r="AC30" i="6"/>
  <c r="G54" i="6"/>
  <c r="W54" i="6"/>
  <c r="AC70" i="6"/>
  <c r="AE70" i="6"/>
  <c r="AF70" i="6" s="1"/>
  <c r="G43" i="6"/>
  <c r="W43" i="6"/>
  <c r="AE83" i="6"/>
  <c r="AF83" i="6" s="1"/>
  <c r="AC83" i="6"/>
  <c r="W8" i="6"/>
  <c r="G8" i="6"/>
  <c r="AE12" i="6"/>
  <c r="AF12" i="6" s="1"/>
  <c r="AC12" i="6"/>
  <c r="AE41" i="6"/>
  <c r="AF41" i="6" s="1"/>
  <c r="AC41" i="6"/>
  <c r="AE57" i="6"/>
  <c r="AF57" i="6" s="1"/>
  <c r="AC57" i="6"/>
  <c r="G69" i="6"/>
  <c r="W69" i="6"/>
  <c r="AE7" i="6"/>
  <c r="AF7" i="6" s="1"/>
  <c r="AC7" i="6"/>
  <c r="W25" i="6"/>
  <c r="G25" i="6"/>
  <c r="AC34" i="6"/>
  <c r="AE34" i="6"/>
  <c r="AF34" i="6" s="1"/>
  <c r="W82" i="6"/>
  <c r="G82" i="6"/>
  <c r="W15" i="6"/>
  <c r="G15" i="6"/>
  <c r="AC39" i="6"/>
  <c r="AE39" i="6"/>
  <c r="AF39" i="6" s="1"/>
  <c r="G59" i="6"/>
  <c r="W59" i="6"/>
  <c r="G18" i="6"/>
  <c r="W18" i="6"/>
  <c r="W26" i="6"/>
  <c r="G26" i="6"/>
  <c r="AE44" i="6"/>
  <c r="AF44" i="6" s="1"/>
  <c r="AC44" i="6"/>
  <c r="W56" i="6"/>
  <c r="G56" i="6"/>
  <c r="AE76" i="6"/>
  <c r="AF76" i="6" s="1"/>
  <c r="AC76" i="6"/>
  <c r="AC11" i="6"/>
  <c r="AE11" i="6"/>
  <c r="AF11" i="6" s="1"/>
  <c r="W30" i="6"/>
  <c r="G30" i="6"/>
  <c r="G47" i="6"/>
  <c r="W47" i="6"/>
  <c r="AC67" i="6"/>
  <c r="AE67" i="6"/>
  <c r="AF67" i="6" s="1"/>
  <c r="AC33" i="6"/>
  <c r="AE33" i="6"/>
  <c r="AF33" i="6" s="1"/>
  <c r="AE45" i="6"/>
  <c r="AF45" i="6" s="1"/>
  <c r="AC45" i="6"/>
  <c r="W57" i="6"/>
  <c r="G57" i="6"/>
  <c r="G77" i="6"/>
  <c r="W77" i="6"/>
  <c r="AC23" i="6"/>
  <c r="AE23" i="6"/>
  <c r="AF23" i="6" s="1"/>
  <c r="AE16" i="6"/>
  <c r="AF16" i="6" s="1"/>
  <c r="AC16" i="6"/>
  <c r="G58" i="6"/>
  <c r="W58" i="6"/>
  <c r="AC74" i="6"/>
  <c r="AE74" i="6"/>
  <c r="AF74" i="6" s="1"/>
  <c r="AE85" i="6"/>
  <c r="AF85" i="6" s="1"/>
  <c r="AG85" i="6" s="1"/>
  <c r="AC85" i="6"/>
  <c r="AD85" i="6" s="1"/>
  <c r="U21" i="6"/>
  <c r="U31" i="6"/>
  <c r="H84" i="6"/>
  <c r="X84" i="6"/>
  <c r="G20" i="6"/>
  <c r="W20" i="6"/>
  <c r="G28" i="6"/>
  <c r="W28" i="6"/>
  <c r="AE36" i="6"/>
  <c r="AF36" i="6" s="1"/>
  <c r="AC36" i="6"/>
  <c r="AE48" i="6"/>
  <c r="AF48" i="6" s="1"/>
  <c r="AG48" i="6" s="1"/>
  <c r="AC48" i="6"/>
  <c r="AD48" i="6" s="1"/>
  <c r="U52" i="6"/>
  <c r="U56" i="6"/>
  <c r="U60" i="6"/>
  <c r="G60" i="6"/>
  <c r="W60" i="6"/>
  <c r="AC64" i="6"/>
  <c r="AE64" i="6"/>
  <c r="AF64" i="6" s="1"/>
  <c r="AG64" i="6" s="1"/>
  <c r="U68" i="6"/>
  <c r="G76" i="6"/>
  <c r="W76" i="6"/>
  <c r="U80" i="6"/>
  <c r="G11" i="6"/>
  <c r="W11" i="6"/>
  <c r="U38" i="6"/>
  <c r="W38" i="6"/>
  <c r="G38" i="6"/>
  <c r="AE54" i="6"/>
  <c r="AF54" i="6" s="1"/>
  <c r="AC54" i="6"/>
  <c r="U62" i="6"/>
  <c r="U70" i="6"/>
  <c r="G70" i="6"/>
  <c r="W70" i="6"/>
  <c r="AC78" i="6"/>
  <c r="AE78" i="6"/>
  <c r="AF78" i="6" s="1"/>
  <c r="W13" i="6"/>
  <c r="G13" i="6"/>
  <c r="W27" i="6"/>
  <c r="G27" i="6"/>
  <c r="AC43" i="6"/>
  <c r="AE43" i="6"/>
  <c r="AF43" i="6" s="1"/>
  <c r="U47" i="6"/>
  <c r="W55" i="6"/>
  <c r="G55" i="6"/>
  <c r="U67" i="6"/>
  <c r="AE6" i="6"/>
  <c r="AF6" i="6" s="1"/>
  <c r="AG6" i="6" s="1"/>
  <c r="AC6" i="6"/>
  <c r="AE10" i="6"/>
  <c r="AF10" i="6" s="1"/>
  <c r="AC10" i="6"/>
  <c r="AC14" i="6"/>
  <c r="AE14" i="6"/>
  <c r="AF14" i="6" s="1"/>
  <c r="W17" i="6"/>
  <c r="G17" i="6"/>
  <c r="W29" i="6"/>
  <c r="G29" i="6"/>
  <c r="U37" i="6"/>
  <c r="G45" i="6"/>
  <c r="W45" i="6"/>
  <c r="AE53" i="6"/>
  <c r="AF53" i="6" s="1"/>
  <c r="AC53" i="6"/>
  <c r="G61" i="6"/>
  <c r="W61" i="6"/>
  <c r="AE65" i="6"/>
  <c r="AF65" i="6" s="1"/>
  <c r="AC65" i="6"/>
  <c r="AE69" i="6"/>
  <c r="AF69" i="6" s="1"/>
  <c r="AC69" i="6"/>
  <c r="AC73" i="6"/>
  <c r="AE73" i="6"/>
  <c r="AF73" i="6" s="1"/>
  <c r="AE77" i="6"/>
  <c r="AF77" i="6" s="1"/>
  <c r="AC77" i="6"/>
  <c r="AE81" i="6"/>
  <c r="AF81" i="6" s="1"/>
  <c r="AC81" i="6"/>
  <c r="U7" i="6"/>
  <c r="G19" i="6"/>
  <c r="W19" i="6"/>
  <c r="U23" i="6"/>
  <c r="U16" i="6"/>
  <c r="W34" i="6"/>
  <c r="G34" i="6"/>
  <c r="AC50" i="6"/>
  <c r="AE50" i="6"/>
  <c r="AF50" i="6" s="1"/>
  <c r="AC58" i="6"/>
  <c r="AE58" i="6"/>
  <c r="AF58" i="6" s="1"/>
  <c r="W66" i="6"/>
  <c r="G66" i="6"/>
  <c r="AC82" i="6"/>
  <c r="AE82" i="6"/>
  <c r="AF82" i="6" s="1"/>
  <c r="AC9" i="6"/>
  <c r="AE9" i="6"/>
  <c r="AF9" i="6" s="1"/>
  <c r="U9" i="6"/>
  <c r="AE21" i="6"/>
  <c r="AF21" i="6" s="1"/>
  <c r="AC21" i="6"/>
  <c r="M15" i="6"/>
  <c r="Q31" i="6"/>
  <c r="Q39" i="6"/>
  <c r="G39" i="6"/>
  <c r="W39" i="6"/>
  <c r="M51" i="6"/>
  <c r="AC59" i="6"/>
  <c r="AE59" i="6"/>
  <c r="AF59" i="6" s="1"/>
  <c r="M63" i="6"/>
  <c r="M71" i="6"/>
  <c r="G71" i="6"/>
  <c r="W71" i="6"/>
  <c r="AE79" i="6"/>
  <c r="AF79" i="6" s="1"/>
  <c r="AC79" i="6"/>
  <c r="AC18" i="6"/>
  <c r="AE18" i="6"/>
  <c r="AF18" i="6" s="1"/>
  <c r="AC26" i="6"/>
  <c r="AE26" i="6"/>
  <c r="AF26" i="6" s="1"/>
  <c r="AG26" i="6" s="1"/>
  <c r="W36" i="6"/>
  <c r="G36" i="6"/>
  <c r="W52" i="6"/>
  <c r="G52" i="6"/>
  <c r="AE72" i="6"/>
  <c r="AF72" i="6" s="1"/>
  <c r="AC72" i="6"/>
  <c r="AC62" i="6"/>
  <c r="AE62" i="6"/>
  <c r="AF62" i="6" s="1"/>
  <c r="AG62" i="6" s="1"/>
  <c r="AE27" i="6"/>
  <c r="AF27" i="6" s="1"/>
  <c r="AC27" i="6"/>
  <c r="W75" i="6"/>
  <c r="G75" i="6"/>
  <c r="G6" i="6"/>
  <c r="W6" i="6"/>
  <c r="G10" i="6"/>
  <c r="W10" i="6"/>
  <c r="W14" i="6"/>
  <c r="G14" i="6"/>
  <c r="AE17" i="6"/>
  <c r="AF17" i="6" s="1"/>
  <c r="AC17" i="6"/>
  <c r="W37" i="6"/>
  <c r="G37" i="6"/>
  <c r="W53" i="6"/>
  <c r="G53" i="6"/>
  <c r="AC19" i="6"/>
  <c r="AE19" i="6"/>
  <c r="AF19" i="6" s="1"/>
  <c r="G50" i="6"/>
  <c r="W50" i="6"/>
  <c r="W85" i="6"/>
  <c r="G85" i="6"/>
  <c r="AE15" i="6"/>
  <c r="AF15" i="6" s="1"/>
  <c r="AC15" i="6"/>
  <c r="AC20" i="6"/>
  <c r="AE20" i="6"/>
  <c r="AF20" i="6" s="1"/>
  <c r="AC28" i="6"/>
  <c r="AE28" i="6"/>
  <c r="AF28" i="6" s="1"/>
  <c r="AG28" i="6" s="1"/>
  <c r="W40" i="6"/>
  <c r="G40" i="6"/>
  <c r="AC60" i="6"/>
  <c r="AE60" i="6"/>
  <c r="AF60" i="6" s="1"/>
  <c r="AG60" i="6" s="1"/>
  <c r="AC68" i="6"/>
  <c r="AE68" i="6"/>
  <c r="AF68" i="6" s="1"/>
  <c r="G72" i="6"/>
  <c r="W72" i="6"/>
  <c r="AE80" i="6"/>
  <c r="AF80" i="6" s="1"/>
  <c r="AC80" i="6"/>
  <c r="AC38" i="6"/>
  <c r="AE38" i="6"/>
  <c r="AF38" i="6" s="1"/>
  <c r="AG38" i="6" s="1"/>
  <c r="G62" i="6"/>
  <c r="W62" i="6"/>
  <c r="AE13" i="6"/>
  <c r="AF13" i="6" s="1"/>
  <c r="AC13" i="6"/>
  <c r="AE35" i="6"/>
  <c r="AF35" i="6" s="1"/>
  <c r="AC35" i="6"/>
  <c r="AC55" i="6"/>
  <c r="AE55" i="6"/>
  <c r="AF55" i="6" s="1"/>
  <c r="AG55" i="6" s="1"/>
  <c r="G83" i="6"/>
  <c r="W83" i="6"/>
  <c r="AE29" i="6"/>
  <c r="AF29" i="6" s="1"/>
  <c r="AC29" i="6"/>
  <c r="W41" i="6"/>
  <c r="G41" i="6"/>
  <c r="AE49" i="6"/>
  <c r="AF49" i="6" s="1"/>
  <c r="AC49" i="6"/>
  <c r="AC61" i="6"/>
  <c r="AE61" i="6"/>
  <c r="AF61" i="6" s="1"/>
  <c r="G73" i="6"/>
  <c r="W73" i="6"/>
  <c r="G7" i="6"/>
  <c r="W7" i="6"/>
  <c r="AE42" i="6"/>
  <c r="AF42" i="6" s="1"/>
  <c r="AC42" i="6"/>
  <c r="AC66" i="6"/>
  <c r="AE66" i="6"/>
  <c r="AF66" i="6" s="1"/>
  <c r="G9" i="6"/>
  <c r="W9" i="6"/>
  <c r="U15" i="6"/>
  <c r="G31" i="6"/>
  <c r="W31" i="6"/>
  <c r="U39" i="6"/>
  <c r="AC51" i="6"/>
  <c r="AE51" i="6"/>
  <c r="AF51" i="6" s="1"/>
  <c r="U63" i="6"/>
  <c r="W63" i="6"/>
  <c r="G63" i="6"/>
  <c r="U79" i="6"/>
  <c r="U18" i="6"/>
  <c r="AC22" i="6"/>
  <c r="AE22" i="6"/>
  <c r="AF22" i="6" s="1"/>
  <c r="AC32" i="6"/>
  <c r="AE32" i="6"/>
  <c r="AF32" i="6" s="1"/>
  <c r="U40" i="6"/>
  <c r="W44" i="6"/>
  <c r="G44" i="6"/>
  <c r="U22" i="6"/>
  <c r="G22" i="6"/>
  <c r="W22" i="6"/>
  <c r="AE24" i="6"/>
  <c r="AF24" i="6" s="1"/>
  <c r="AC24" i="6"/>
  <c r="U28" i="6"/>
  <c r="G32" i="6"/>
  <c r="W32" i="6"/>
  <c r="U36" i="6"/>
  <c r="U44" i="6"/>
  <c r="G48" i="6"/>
  <c r="W48" i="6"/>
  <c r="AE52" i="6"/>
  <c r="AF52" i="6" s="1"/>
  <c r="AC52" i="6"/>
  <c r="AC56" i="6"/>
  <c r="AE56" i="6"/>
  <c r="AF56" i="6" s="1"/>
  <c r="W64" i="6"/>
  <c r="G64" i="6"/>
  <c r="U72" i="6"/>
  <c r="W80" i="6"/>
  <c r="G80" i="6"/>
  <c r="U11" i="6"/>
  <c r="AC46" i="6"/>
  <c r="AE46" i="6"/>
  <c r="AF46" i="6" s="1"/>
  <c r="G46" i="6"/>
  <c r="W46" i="6"/>
  <c r="U54" i="6"/>
  <c r="G78" i="6"/>
  <c r="W78" i="6"/>
  <c r="G35" i="6"/>
  <c r="W35" i="6"/>
  <c r="U43" i="6"/>
  <c r="AC47" i="6"/>
  <c r="AE47" i="6"/>
  <c r="AF47" i="6" s="1"/>
  <c r="AG47" i="6" s="1"/>
  <c r="W67" i="6"/>
  <c r="G67" i="6"/>
  <c r="AC75" i="6"/>
  <c r="AE75" i="6"/>
  <c r="AF75" i="6" s="1"/>
  <c r="AG75" i="6" s="1"/>
  <c r="U83" i="6"/>
  <c r="U6" i="6"/>
  <c r="AC8" i="6"/>
  <c r="AE8" i="6"/>
  <c r="AF8" i="6" s="1"/>
  <c r="G12" i="6"/>
  <c r="W12" i="6"/>
  <c r="U17" i="6"/>
  <c r="U29" i="6"/>
  <c r="W33" i="6"/>
  <c r="G33" i="6"/>
  <c r="AE37" i="6"/>
  <c r="AF37" i="6" s="1"/>
  <c r="AC37" i="6"/>
  <c r="U41" i="6"/>
  <c r="U45" i="6"/>
  <c r="W49" i="6"/>
  <c r="G49" i="6"/>
  <c r="U57" i="6"/>
  <c r="G65" i="6"/>
  <c r="W65" i="6"/>
  <c r="U69" i="6"/>
  <c r="U77" i="6"/>
  <c r="W81" i="6"/>
  <c r="G81" i="6"/>
  <c r="U19" i="6"/>
  <c r="W23" i="6"/>
  <c r="G23" i="6"/>
  <c r="AE25" i="6"/>
  <c r="AF25" i="6" s="1"/>
  <c r="AC25" i="6"/>
  <c r="G16" i="6"/>
  <c r="W16" i="6"/>
  <c r="G42" i="6"/>
  <c r="W42" i="6"/>
  <c r="U50" i="6"/>
  <c r="W74" i="6"/>
  <c r="G74" i="6"/>
  <c r="U82" i="6"/>
  <c r="M9" i="6"/>
  <c r="M21" i="6"/>
  <c r="W21" i="6"/>
  <c r="G21" i="6"/>
  <c r="Q15" i="6"/>
  <c r="AC31" i="6"/>
  <c r="AE31" i="6"/>
  <c r="AF31" i="6" s="1"/>
  <c r="M39" i="6"/>
  <c r="U51" i="6"/>
  <c r="G51" i="6"/>
  <c r="W51" i="6"/>
  <c r="U59" i="6"/>
  <c r="AC63" i="6"/>
  <c r="AE63" i="6"/>
  <c r="AF63" i="6" s="1"/>
  <c r="AC71" i="6"/>
  <c r="AE71" i="6"/>
  <c r="AF71" i="6" s="1"/>
  <c r="Q79" i="6"/>
  <c r="W79" i="6"/>
  <c r="G79" i="6"/>
  <c r="AG25" i="6" l="1"/>
  <c r="AG37" i="6"/>
  <c r="AG52" i="6"/>
  <c r="AG32" i="6"/>
  <c r="AG42" i="6"/>
  <c r="AG49" i="6"/>
  <c r="AG29" i="6"/>
  <c r="AG13" i="6"/>
  <c r="AG15" i="6"/>
  <c r="AG17" i="6"/>
  <c r="AG79" i="6"/>
  <c r="AG9" i="6"/>
  <c r="AG50" i="6"/>
  <c r="AG77" i="6"/>
  <c r="AG69" i="6"/>
  <c r="AG31" i="6"/>
  <c r="AG63" i="6"/>
  <c r="AG78" i="6"/>
  <c r="AG23" i="6"/>
  <c r="AD52" i="6"/>
  <c r="AD22" i="6"/>
  <c r="AD42" i="6"/>
  <c r="AD49" i="6"/>
  <c r="AD29" i="6"/>
  <c r="AD13" i="6"/>
  <c r="AD15" i="6"/>
  <c r="AD17" i="6"/>
  <c r="AD79" i="6"/>
  <c r="AD82" i="6"/>
  <c r="AD58" i="6"/>
  <c r="AD77" i="6"/>
  <c r="AD69" i="6"/>
  <c r="AD14" i="6"/>
  <c r="AD71" i="6"/>
  <c r="AD8" i="6"/>
  <c r="AG33" i="6"/>
  <c r="AG11" i="6"/>
  <c r="AG34" i="6"/>
  <c r="AG70" i="6"/>
  <c r="H35" i="6"/>
  <c r="X35" i="6"/>
  <c r="H53" i="6"/>
  <c r="X53" i="6"/>
  <c r="H75" i="6"/>
  <c r="X75" i="6"/>
  <c r="H19" i="6"/>
  <c r="X19" i="6"/>
  <c r="H27" i="6"/>
  <c r="X27" i="6"/>
  <c r="H11" i="6"/>
  <c r="X11" i="6"/>
  <c r="H60" i="6"/>
  <c r="X60" i="6"/>
  <c r="X56" i="6"/>
  <c r="H56" i="6"/>
  <c r="H15" i="6"/>
  <c r="X15" i="6"/>
  <c r="AD7" i="6"/>
  <c r="AD12" i="6"/>
  <c r="AD83" i="6"/>
  <c r="AD40" i="6"/>
  <c r="H51" i="6"/>
  <c r="X51" i="6"/>
  <c r="H23" i="6"/>
  <c r="X23" i="6"/>
  <c r="H65" i="6"/>
  <c r="X65" i="6"/>
  <c r="AD75" i="6"/>
  <c r="H80" i="6"/>
  <c r="X80" i="6"/>
  <c r="H72" i="6"/>
  <c r="X72" i="6"/>
  <c r="AD62" i="6"/>
  <c r="AD26" i="6"/>
  <c r="H66" i="6"/>
  <c r="X66" i="6"/>
  <c r="H61" i="6"/>
  <c r="X61" i="6"/>
  <c r="H17" i="6"/>
  <c r="X17" i="6"/>
  <c r="AD84" i="6"/>
  <c r="H28" i="6"/>
  <c r="X28" i="6"/>
  <c r="H58" i="6"/>
  <c r="X58" i="6"/>
  <c r="AD23" i="6"/>
  <c r="AD33" i="6"/>
  <c r="H47" i="6"/>
  <c r="X47" i="6"/>
  <c r="AD11" i="6"/>
  <c r="H59" i="6"/>
  <c r="X59" i="6"/>
  <c r="AD34" i="6"/>
  <c r="AG7" i="6"/>
  <c r="AG57" i="6"/>
  <c r="AG12" i="6"/>
  <c r="AG83" i="6"/>
  <c r="AD70" i="6"/>
  <c r="AG30" i="6"/>
  <c r="AG40" i="6"/>
  <c r="AD63" i="6"/>
  <c r="H16" i="6"/>
  <c r="X16" i="6"/>
  <c r="X12" i="6"/>
  <c r="H12" i="6"/>
  <c r="AG84" i="6"/>
  <c r="H67" i="6"/>
  <c r="X67" i="6"/>
  <c r="H78" i="6"/>
  <c r="X78" i="6"/>
  <c r="AG46" i="6"/>
  <c r="AG56" i="6"/>
  <c r="AG24" i="6"/>
  <c r="H44" i="6"/>
  <c r="X44" i="6"/>
  <c r="AD32" i="6"/>
  <c r="AG51" i="6"/>
  <c r="H31" i="6"/>
  <c r="X31" i="6"/>
  <c r="AG66" i="6"/>
  <c r="AG61" i="6"/>
  <c r="H41" i="6"/>
  <c r="X41" i="6"/>
  <c r="AD35" i="6"/>
  <c r="AD80" i="6"/>
  <c r="AG68" i="6"/>
  <c r="H40" i="6"/>
  <c r="X40" i="6"/>
  <c r="AG20" i="6"/>
  <c r="H85" i="6"/>
  <c r="X85" i="6"/>
  <c r="AG19" i="6"/>
  <c r="H37" i="6"/>
  <c r="X37" i="6"/>
  <c r="X14" i="6"/>
  <c r="H14" i="6"/>
  <c r="AD27" i="6"/>
  <c r="AD72" i="6"/>
  <c r="H36" i="6"/>
  <c r="X36" i="6"/>
  <c r="AG18" i="6"/>
  <c r="AG59" i="6"/>
  <c r="H39" i="6"/>
  <c r="X39" i="6"/>
  <c r="AD21" i="6"/>
  <c r="AD9" i="6"/>
  <c r="AD50" i="6"/>
  <c r="AD81" i="6"/>
  <c r="AG73" i="6"/>
  <c r="AD65" i="6"/>
  <c r="AD53" i="6"/>
  <c r="AG10" i="6"/>
  <c r="AG43" i="6"/>
  <c r="X13" i="6"/>
  <c r="H13" i="6"/>
  <c r="AD54" i="6"/>
  <c r="AD64" i="6"/>
  <c r="AD36" i="6"/>
  <c r="AG74" i="6"/>
  <c r="AD16" i="6"/>
  <c r="AD45" i="6"/>
  <c r="AG67" i="6"/>
  <c r="H30" i="6"/>
  <c r="X30" i="6"/>
  <c r="AD76" i="6"/>
  <c r="AD44" i="6"/>
  <c r="AG39" i="6"/>
  <c r="X82" i="6"/>
  <c r="H82" i="6"/>
  <c r="X25" i="6"/>
  <c r="H25" i="6"/>
  <c r="AD41" i="6"/>
  <c r="H8" i="6"/>
  <c r="X8" i="6"/>
  <c r="H79" i="6"/>
  <c r="X79" i="6"/>
  <c r="X74" i="6"/>
  <c r="H74" i="6"/>
  <c r="I74" i="6" s="1"/>
  <c r="H42" i="6"/>
  <c r="X42" i="6"/>
  <c r="H81" i="6"/>
  <c r="X81" i="6"/>
  <c r="X64" i="6"/>
  <c r="H64" i="6"/>
  <c r="H22" i="6"/>
  <c r="X22" i="6"/>
  <c r="H52" i="6"/>
  <c r="X52" i="6"/>
  <c r="H38" i="6"/>
  <c r="X38" i="6"/>
  <c r="H57" i="6"/>
  <c r="X57" i="6"/>
  <c r="X26" i="6"/>
  <c r="H26" i="6"/>
  <c r="I26" i="6" s="1"/>
  <c r="AD57" i="6"/>
  <c r="AD30" i="6"/>
  <c r="AD31" i="6"/>
  <c r="X33" i="6"/>
  <c r="H33" i="6"/>
  <c r="AD47" i="6"/>
  <c r="H46" i="6"/>
  <c r="X46" i="6"/>
  <c r="AD24" i="6"/>
  <c r="X9" i="6"/>
  <c r="H9" i="6"/>
  <c r="H73" i="6"/>
  <c r="I73" i="6" s="1"/>
  <c r="X73" i="6"/>
  <c r="AD55" i="6"/>
  <c r="AD38" i="6"/>
  <c r="AD60" i="6"/>
  <c r="AD28" i="6"/>
  <c r="X50" i="6"/>
  <c r="H50" i="6"/>
  <c r="H10" i="6"/>
  <c r="I10" i="6" s="1"/>
  <c r="X10" i="6"/>
  <c r="H45" i="6"/>
  <c r="X45" i="6"/>
  <c r="AD10" i="6"/>
  <c r="AD78" i="6"/>
  <c r="AG71" i="6"/>
  <c r="X21" i="6"/>
  <c r="H21" i="6"/>
  <c r="I21" i="6" s="1"/>
  <c r="AD25" i="6"/>
  <c r="H49" i="6"/>
  <c r="X49" i="6"/>
  <c r="AD37" i="6"/>
  <c r="AG8" i="6"/>
  <c r="AD46" i="6"/>
  <c r="AD56" i="6"/>
  <c r="H48" i="6"/>
  <c r="I48" i="6" s="1"/>
  <c r="X48" i="6"/>
  <c r="H32" i="6"/>
  <c r="X32" i="6"/>
  <c r="AG22" i="6"/>
  <c r="H63" i="6"/>
  <c r="X63" i="6"/>
  <c r="AD51" i="6"/>
  <c r="AD66" i="6"/>
  <c r="H7" i="6"/>
  <c r="X7" i="6"/>
  <c r="AD61" i="6"/>
  <c r="H83" i="6"/>
  <c r="I83" i="6" s="1"/>
  <c r="X83" i="6"/>
  <c r="AG35" i="6"/>
  <c r="H62" i="6"/>
  <c r="X62" i="6"/>
  <c r="AG80" i="6"/>
  <c r="AD68" i="6"/>
  <c r="AD20" i="6"/>
  <c r="AD19" i="6"/>
  <c r="H6" i="6"/>
  <c r="X6" i="6"/>
  <c r="AG27" i="6"/>
  <c r="AG72" i="6"/>
  <c r="AD18" i="6"/>
  <c r="H71" i="6"/>
  <c r="X71" i="6"/>
  <c r="AD59" i="6"/>
  <c r="AG21" i="6"/>
  <c r="AG82" i="6"/>
  <c r="AG58" i="6"/>
  <c r="H34" i="6"/>
  <c r="I34" i="6" s="1"/>
  <c r="X34" i="6"/>
  <c r="AG81" i="6"/>
  <c r="AD73" i="6"/>
  <c r="AG65" i="6"/>
  <c r="AG53" i="6"/>
  <c r="H29" i="6"/>
  <c r="X29" i="6"/>
  <c r="AG14" i="6"/>
  <c r="AD6" i="6"/>
  <c r="X55" i="6"/>
  <c r="H55" i="6"/>
  <c r="AD43" i="6"/>
  <c r="H70" i="6"/>
  <c r="X70" i="6"/>
  <c r="AG54" i="6"/>
  <c r="H76" i="6"/>
  <c r="I76" i="6" s="1"/>
  <c r="X76" i="6"/>
  <c r="AG36" i="6"/>
  <c r="H20" i="6"/>
  <c r="X20" i="6"/>
  <c r="AD74" i="6"/>
  <c r="AG16" i="6"/>
  <c r="H77" i="6"/>
  <c r="X77" i="6"/>
  <c r="AG45" i="6"/>
  <c r="AD67" i="6"/>
  <c r="AG76" i="6"/>
  <c r="AG44" i="6"/>
  <c r="X18" i="6"/>
  <c r="H18" i="6"/>
  <c r="AD39" i="6"/>
  <c r="H69" i="6"/>
  <c r="I69" i="6" s="1"/>
  <c r="X69" i="6"/>
  <c r="AG41" i="6"/>
  <c r="H43" i="6"/>
  <c r="X43" i="6"/>
  <c r="H54" i="6"/>
  <c r="X54" i="6"/>
  <c r="H68" i="6"/>
  <c r="X68" i="6"/>
  <c r="H24" i="6"/>
  <c r="X24" i="6"/>
  <c r="I33" i="6" l="1"/>
  <c r="I57" i="6"/>
  <c r="I52" i="6"/>
  <c r="I42" i="6"/>
  <c r="I79" i="6"/>
  <c r="I25" i="6"/>
  <c r="I68" i="6"/>
  <c r="I43" i="6"/>
  <c r="I77" i="6"/>
  <c r="I20" i="6"/>
  <c r="I55" i="6"/>
  <c r="I62" i="6"/>
  <c r="I30" i="6"/>
  <c r="I13" i="6"/>
  <c r="I39" i="6"/>
  <c r="I36" i="6"/>
  <c r="I40" i="6"/>
  <c r="I67" i="6"/>
  <c r="I59" i="6"/>
  <c r="I17" i="6"/>
  <c r="I66" i="6"/>
  <c r="I72" i="6"/>
  <c r="I56" i="6"/>
  <c r="I65" i="6"/>
  <c r="I85" i="6"/>
  <c r="I31" i="6"/>
  <c r="I16" i="6"/>
  <c r="I28" i="6"/>
  <c r="I51" i="6"/>
  <c r="I11" i="6"/>
  <c r="I19" i="6"/>
  <c r="I53" i="6"/>
  <c r="I18" i="6"/>
  <c r="I29" i="6"/>
  <c r="I71" i="6"/>
  <c r="I32" i="6"/>
  <c r="I49" i="6"/>
  <c r="I50" i="6"/>
  <c r="I9" i="6"/>
  <c r="I46" i="6"/>
  <c r="I38" i="6"/>
  <c r="I22" i="6"/>
  <c r="I81" i="6"/>
  <c r="I8" i="6"/>
  <c r="I82" i="6"/>
  <c r="I37" i="6"/>
  <c r="I78" i="6"/>
  <c r="I12" i="6"/>
  <c r="I61" i="6"/>
  <c r="I80" i="6"/>
  <c r="I41" i="6"/>
  <c r="I44" i="6"/>
  <c r="I24" i="6"/>
  <c r="I54" i="6"/>
  <c r="I70" i="6"/>
  <c r="I6" i="6"/>
  <c r="I7" i="6"/>
  <c r="I63" i="6"/>
  <c r="I84" i="6"/>
  <c r="I45" i="6"/>
  <c r="I64" i="6"/>
  <c r="I14" i="6"/>
  <c r="I47" i="6"/>
  <c r="I58" i="6"/>
  <c r="I23" i="6"/>
  <c r="I15" i="6"/>
  <c r="I60" i="6"/>
  <c r="I27" i="6"/>
  <c r="I75" i="6"/>
  <c r="I35" i="6"/>
</calcChain>
</file>

<file path=xl/sharedStrings.xml><?xml version="1.0" encoding="utf-8"?>
<sst xmlns="http://schemas.openxmlformats.org/spreadsheetml/2006/main" count="448" uniqueCount="57">
  <si>
    <t>Weapon strength at different levels (greatsword, max strength)</t>
  </si>
  <si>
    <t>Green</t>
  </si>
  <si>
    <t>Yellow</t>
  </si>
  <si>
    <t>Level</t>
  </si>
  <si>
    <t>Blue</t>
  </si>
  <si>
    <t>White</t>
  </si>
  <si>
    <t>Blue/White</t>
  </si>
  <si>
    <t>White * 1,25</t>
  </si>
  <si>
    <t>Orange</t>
  </si>
  <si>
    <t>Area</t>
  </si>
  <si>
    <t>Level 80</t>
  </si>
  <si>
    <t>Hero</t>
  </si>
  <si>
    <t>Weapon</t>
  </si>
  <si>
    <t>Power</t>
  </si>
  <si>
    <t>Strengths</t>
  </si>
  <si>
    <t>Efficient</t>
  </si>
  <si>
    <t>Damage</t>
  </si>
  <si>
    <t>Rarity</t>
  </si>
  <si>
    <t>Ascended</t>
  </si>
  <si>
    <t>Exotic</t>
  </si>
  <si>
    <t>Rare</t>
  </si>
  <si>
    <t>Masterwork</t>
  </si>
  <si>
    <t>Fine</t>
  </si>
  <si>
    <t>Normal</t>
  </si>
  <si>
    <t>Strength</t>
  </si>
  <si>
    <t>Downscaling</t>
  </si>
  <si>
    <t>NOTE:</t>
  </si>
  <si>
    <t>Actually level 56 area!!</t>
  </si>
  <si>
    <t>OUTDATED!</t>
  </si>
  <si>
    <t>Armor</t>
  </si>
  <si>
    <t>Armor (max)</t>
  </si>
  <si>
    <t>Stats</t>
  </si>
  <si>
    <t>Stat change</t>
  </si>
  <si>
    <t>Percent</t>
  </si>
  <si>
    <t>Target Armor</t>
  </si>
  <si>
    <t>???</t>
  </si>
  <si>
    <t>Strength of utility skills at various levels.</t>
  </si>
  <si>
    <t>Might</t>
  </si>
  <si>
    <t>Precision</t>
  </si>
  <si>
    <t>Signet of Might</t>
  </si>
  <si>
    <t>Signet of Fury</t>
  </si>
  <si>
    <t>Attributes</t>
  </si>
  <si>
    <t>Scaling</t>
  </si>
  <si>
    <t xml:space="preserve"> With Might</t>
  </si>
  <si>
    <t>Scaled</t>
  </si>
  <si>
    <t>Ratio</t>
  </si>
  <si>
    <t>Signets</t>
  </si>
  <si>
    <t>Banners</t>
  </si>
  <si>
    <t>With Might</t>
  </si>
  <si>
    <t>Critical Ratio</t>
  </si>
  <si>
    <t>Chance</t>
  </si>
  <si>
    <t>Real chance</t>
  </si>
  <si>
    <t>Chance boost</t>
  </si>
  <si>
    <t>Spread</t>
  </si>
  <si>
    <t>Coefficient</t>
  </si>
  <si>
    <t>Attribute cap</t>
  </si>
  <si>
    <t>Level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</si>
</sst>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%"/>
    <numFmt numFmtId="166" formatCode="0.0000"/>
    <numFmt numFmtId="167" formatCode="0.00%"/>
    <numFmt numFmtId="168" formatCode="#,##0.00&quot; &quot;[$€-407];[Red]&quot;-&quot;#,##0.00&quot; &quot;[$€-407]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</fills>
  <borders count="2">
    <border>
      <left/>
      <right/>
      <top/>
      <bottom/>
      <diagonal/>
    </border>
    <border>
      <left style="thin">
        <color rgb="FFFF3333"/>
      </left>
      <right style="thin">
        <color rgb="FFFF3333"/>
      </right>
      <top style="thin">
        <color rgb="FFFF3333"/>
      </top>
      <bottom style="thin">
        <color rgb="FFFF3333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165" fontId="0" fillId="4" borderId="0" xfId="0" applyNumberFormat="1" applyFill="1"/>
    <xf numFmtId="167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6" fontId="0" fillId="4" borderId="0" xfId="0" applyNumberFormat="1" applyFill="1"/>
    <xf numFmtId="167" fontId="0" fillId="4" borderId="0" xfId="0" applyNumberFormat="1" applyFill="1"/>
    <xf numFmtId="10" fontId="0" fillId="4" borderId="0" xfId="0" applyNumberFormat="1" applyFill="1"/>
    <xf numFmtId="0" fontId="0" fillId="4" borderId="0" xfId="0" applyNumberFormat="1" applyFill="1"/>
  </cellXfs>
  <cellStyles count="5">
    <cellStyle name="Heading" xfId="1"/>
    <cellStyle name="Heading1" xfId="2"/>
    <cellStyle name="Normaali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Graphs!$C$2:$C$81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Graphs!$D$2:$D$81</c:f>
              <c:numCache>
                <c:formatCode>General</c:formatCode>
                <c:ptCount val="80"/>
                <c:pt idx="1">
                  <c:v>149</c:v>
                </c:pt>
                <c:pt idx="3">
                  <c:v>170</c:v>
                </c:pt>
                <c:pt idx="5">
                  <c:v>206</c:v>
                </c:pt>
                <c:pt idx="9">
                  <c:v>234</c:v>
                </c:pt>
                <c:pt idx="13">
                  <c:v>274</c:v>
                </c:pt>
                <c:pt idx="14">
                  <c:v>289</c:v>
                </c:pt>
                <c:pt idx="18">
                  <c:v>324</c:v>
                </c:pt>
                <c:pt idx="21">
                  <c:v>370</c:v>
                </c:pt>
                <c:pt idx="22">
                  <c:v>387</c:v>
                </c:pt>
                <c:pt idx="24">
                  <c:v>415</c:v>
                </c:pt>
                <c:pt idx="26">
                  <c:v>443</c:v>
                </c:pt>
                <c:pt idx="29">
                  <c:v>515</c:v>
                </c:pt>
                <c:pt idx="32">
                  <c:v>580</c:v>
                </c:pt>
                <c:pt idx="33">
                  <c:v>599</c:v>
                </c:pt>
                <c:pt idx="34">
                  <c:v>612</c:v>
                </c:pt>
                <c:pt idx="36">
                  <c:v>673</c:v>
                </c:pt>
                <c:pt idx="41">
                  <c:v>799</c:v>
                </c:pt>
                <c:pt idx="44">
                  <c:v>882</c:v>
                </c:pt>
                <c:pt idx="49">
                  <c:v>1046</c:v>
                </c:pt>
                <c:pt idx="54">
                  <c:v>1209</c:v>
                </c:pt>
                <c:pt idx="59">
                  <c:v>1448</c:v>
                </c:pt>
                <c:pt idx="60">
                  <c:v>1485</c:v>
                </c:pt>
                <c:pt idx="61">
                  <c:v>1520</c:v>
                </c:pt>
                <c:pt idx="66">
                  <c:v>1743</c:v>
                </c:pt>
                <c:pt idx="69">
                  <c:v>1922</c:v>
                </c:pt>
                <c:pt idx="79">
                  <c:v>2597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Graphs!$C$2:$C$81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Graphs!$F$2:$F$81</c:f>
              <c:numCache>
                <c:formatCode>General</c:formatCode>
                <c:ptCount val="80"/>
                <c:pt idx="0">
                  <c:v>24</c:v>
                </c:pt>
                <c:pt idx="1">
                  <c:v>28</c:v>
                </c:pt>
                <c:pt idx="2">
                  <c:v>32</c:v>
                </c:pt>
                <c:pt idx="3">
                  <c:v>36</c:v>
                </c:pt>
                <c:pt idx="4">
                  <c:v>40</c:v>
                </c:pt>
                <c:pt idx="5">
                  <c:v>44</c:v>
                </c:pt>
                <c:pt idx="6">
                  <c:v>48</c:v>
                </c:pt>
                <c:pt idx="7">
                  <c:v>52</c:v>
                </c:pt>
                <c:pt idx="8">
                  <c:v>56</c:v>
                </c:pt>
                <c:pt idx="9">
                  <c:v>62</c:v>
                </c:pt>
                <c:pt idx="10">
                  <c:v>68</c:v>
                </c:pt>
                <c:pt idx="11">
                  <c:v>74</c:v>
                </c:pt>
                <c:pt idx="12">
                  <c:v>80</c:v>
                </c:pt>
                <c:pt idx="13">
                  <c:v>86</c:v>
                </c:pt>
                <c:pt idx="14">
                  <c:v>92</c:v>
                </c:pt>
                <c:pt idx="15">
                  <c:v>98</c:v>
                </c:pt>
                <c:pt idx="16">
                  <c:v>104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132</c:v>
                </c:pt>
                <c:pt idx="21">
                  <c:v>140</c:v>
                </c:pt>
                <c:pt idx="22">
                  <c:v>148</c:v>
                </c:pt>
                <c:pt idx="23">
                  <c:v>156</c:v>
                </c:pt>
                <c:pt idx="24">
                  <c:v>164</c:v>
                </c:pt>
                <c:pt idx="25">
                  <c:v>172</c:v>
                </c:pt>
                <c:pt idx="26">
                  <c:v>180</c:v>
                </c:pt>
                <c:pt idx="27">
                  <c:v>188</c:v>
                </c:pt>
                <c:pt idx="28">
                  <c:v>196</c:v>
                </c:pt>
                <c:pt idx="29">
                  <c:v>206</c:v>
                </c:pt>
                <c:pt idx="30">
                  <c:v>216</c:v>
                </c:pt>
                <c:pt idx="31">
                  <c:v>226</c:v>
                </c:pt>
                <c:pt idx="32">
                  <c:v>236</c:v>
                </c:pt>
                <c:pt idx="33">
                  <c:v>246</c:v>
                </c:pt>
                <c:pt idx="34">
                  <c:v>256</c:v>
                </c:pt>
                <c:pt idx="35">
                  <c:v>266</c:v>
                </c:pt>
                <c:pt idx="36">
                  <c:v>276</c:v>
                </c:pt>
                <c:pt idx="37">
                  <c:v>286</c:v>
                </c:pt>
                <c:pt idx="38">
                  <c:v>296</c:v>
                </c:pt>
                <c:pt idx="39">
                  <c:v>308</c:v>
                </c:pt>
                <c:pt idx="40">
                  <c:v>320</c:v>
                </c:pt>
                <c:pt idx="41">
                  <c:v>332</c:v>
                </c:pt>
                <c:pt idx="42">
                  <c:v>344</c:v>
                </c:pt>
                <c:pt idx="43">
                  <c:v>356</c:v>
                </c:pt>
                <c:pt idx="44">
                  <c:v>368</c:v>
                </c:pt>
                <c:pt idx="45">
                  <c:v>380</c:v>
                </c:pt>
                <c:pt idx="46">
                  <c:v>392</c:v>
                </c:pt>
                <c:pt idx="47">
                  <c:v>404</c:v>
                </c:pt>
                <c:pt idx="48">
                  <c:v>416</c:v>
                </c:pt>
                <c:pt idx="49">
                  <c:v>430</c:v>
                </c:pt>
                <c:pt idx="50">
                  <c:v>444</c:v>
                </c:pt>
                <c:pt idx="51">
                  <c:v>458</c:v>
                </c:pt>
                <c:pt idx="52">
                  <c:v>472</c:v>
                </c:pt>
                <c:pt idx="53">
                  <c:v>486</c:v>
                </c:pt>
                <c:pt idx="54">
                  <c:v>500</c:v>
                </c:pt>
                <c:pt idx="55">
                  <c:v>514</c:v>
                </c:pt>
                <c:pt idx="56">
                  <c:v>528</c:v>
                </c:pt>
                <c:pt idx="57">
                  <c:v>542</c:v>
                </c:pt>
                <c:pt idx="58">
                  <c:v>556</c:v>
                </c:pt>
                <c:pt idx="59">
                  <c:v>572</c:v>
                </c:pt>
                <c:pt idx="60">
                  <c:v>588</c:v>
                </c:pt>
                <c:pt idx="61">
                  <c:v>604</c:v>
                </c:pt>
                <c:pt idx="62">
                  <c:v>620</c:v>
                </c:pt>
                <c:pt idx="63">
                  <c:v>636</c:v>
                </c:pt>
                <c:pt idx="64">
                  <c:v>652</c:v>
                </c:pt>
                <c:pt idx="65">
                  <c:v>668</c:v>
                </c:pt>
                <c:pt idx="66">
                  <c:v>684</c:v>
                </c:pt>
                <c:pt idx="67">
                  <c:v>700</c:v>
                </c:pt>
                <c:pt idx="68">
                  <c:v>716</c:v>
                </c:pt>
                <c:pt idx="69">
                  <c:v>734</c:v>
                </c:pt>
                <c:pt idx="70">
                  <c:v>752</c:v>
                </c:pt>
                <c:pt idx="71">
                  <c:v>770</c:v>
                </c:pt>
                <c:pt idx="72">
                  <c:v>788</c:v>
                </c:pt>
                <c:pt idx="73">
                  <c:v>806</c:v>
                </c:pt>
                <c:pt idx="74">
                  <c:v>824</c:v>
                </c:pt>
                <c:pt idx="75">
                  <c:v>842</c:v>
                </c:pt>
                <c:pt idx="76">
                  <c:v>860</c:v>
                </c:pt>
                <c:pt idx="77">
                  <c:v>878</c:v>
                </c:pt>
                <c:pt idx="78">
                  <c:v>896</c:v>
                </c:pt>
                <c:pt idx="79">
                  <c:v>916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numRef>
              <c:f>Graphs!$C$2:$C$81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Graphs!$G$2:$G$81</c:f>
              <c:numCache>
                <c:formatCode>General</c:formatCode>
                <c:ptCount val="80"/>
                <c:pt idx="0">
                  <c:v>3000</c:v>
                </c:pt>
                <c:pt idx="8">
                  <c:v>3000</c:v>
                </c:pt>
                <c:pt idx="18">
                  <c:v>3000</c:v>
                </c:pt>
                <c:pt idx="28">
                  <c:v>3000</c:v>
                </c:pt>
                <c:pt idx="38">
                  <c:v>3000</c:v>
                </c:pt>
                <c:pt idx="48">
                  <c:v>3000</c:v>
                </c:pt>
                <c:pt idx="58">
                  <c:v>3000</c:v>
                </c:pt>
                <c:pt idx="68">
                  <c:v>3000</c:v>
                </c:pt>
                <c:pt idx="79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72648"/>
        <c:axId val="548474216"/>
      </c:lineChart>
      <c:valAx>
        <c:axId val="548474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i-FI"/>
          </a:p>
        </c:txPr>
        <c:crossAx val="548472648"/>
        <c:crossesAt val="0"/>
        <c:crossBetween val="between"/>
      </c:valAx>
      <c:catAx>
        <c:axId val="54847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fi-FI"/>
          </a:p>
        </c:txPr>
        <c:crossAx val="54847421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fi-FI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180000</xdr:colOff>
      <xdr:row>32</xdr:row>
      <xdr:rowOff>0</xdr:rowOff>
    </xdr:from>
    <xdr:ext cx="12936240" cy="3242160"/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62" workbookViewId="0">
      <selection activeCell="D5" sqref="D5"/>
    </sheetView>
  </sheetViews>
  <sheetFormatPr defaultRowHeight="14.25" x14ac:dyDescent="0.2"/>
  <cols>
    <col min="1" max="8" width="10.75" customWidth="1"/>
  </cols>
  <sheetData>
    <row r="1" spans="1:8" x14ac:dyDescent="0.2">
      <c r="A1" t="s">
        <v>0</v>
      </c>
      <c r="G1" t="s">
        <v>1</v>
      </c>
      <c r="H1" t="s">
        <v>2</v>
      </c>
    </row>
    <row r="3" spans="1: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8</v>
      </c>
    </row>
    <row r="5" spans="1:8" x14ac:dyDescent="0.2">
      <c r="A5">
        <v>1</v>
      </c>
      <c r="B5">
        <v>169</v>
      </c>
      <c r="D5" s="1" t="e">
        <f t="shared" ref="D5:D36" si="0">B5/C5</f>
        <v>#DIV/0!</v>
      </c>
      <c r="E5">
        <f t="shared" ref="E5:E36" si="1">C5*1.25</f>
        <v>0</v>
      </c>
    </row>
    <row r="6" spans="1:8" x14ac:dyDescent="0.2">
      <c r="A6">
        <v>2</v>
      </c>
      <c r="D6" s="1" t="e">
        <f t="shared" si="0"/>
        <v>#DIV/0!</v>
      </c>
      <c r="E6">
        <f t="shared" si="1"/>
        <v>0</v>
      </c>
    </row>
    <row r="7" spans="1:8" x14ac:dyDescent="0.2">
      <c r="A7">
        <v>3</v>
      </c>
      <c r="B7">
        <v>174</v>
      </c>
      <c r="D7" s="1" t="e">
        <f t="shared" si="0"/>
        <v>#DIV/0!</v>
      </c>
      <c r="E7">
        <f t="shared" si="1"/>
        <v>0</v>
      </c>
    </row>
    <row r="8" spans="1:8" x14ac:dyDescent="0.2">
      <c r="A8">
        <v>4</v>
      </c>
      <c r="C8">
        <v>142</v>
      </c>
      <c r="D8" s="1">
        <f t="shared" si="0"/>
        <v>0</v>
      </c>
      <c r="E8">
        <f t="shared" si="1"/>
        <v>177.5</v>
      </c>
    </row>
    <row r="9" spans="1:8" x14ac:dyDescent="0.2">
      <c r="A9">
        <v>5</v>
      </c>
      <c r="B9">
        <v>180</v>
      </c>
      <c r="D9" s="1" t="e">
        <f t="shared" si="0"/>
        <v>#DIV/0!</v>
      </c>
      <c r="E9">
        <f t="shared" si="1"/>
        <v>0</v>
      </c>
    </row>
    <row r="10" spans="1:8" x14ac:dyDescent="0.2">
      <c r="A10">
        <v>6</v>
      </c>
      <c r="B10">
        <v>183</v>
      </c>
      <c r="D10" s="1" t="e">
        <f t="shared" si="0"/>
        <v>#DIV/0!</v>
      </c>
      <c r="E10">
        <f t="shared" si="1"/>
        <v>0</v>
      </c>
    </row>
    <row r="11" spans="1:8" x14ac:dyDescent="0.2">
      <c r="A11">
        <v>7</v>
      </c>
      <c r="B11">
        <v>187</v>
      </c>
      <c r="D11" s="1" t="e">
        <f t="shared" si="0"/>
        <v>#DIV/0!</v>
      </c>
      <c r="E11">
        <f t="shared" si="1"/>
        <v>0</v>
      </c>
    </row>
    <row r="12" spans="1:8" x14ac:dyDescent="0.2">
      <c r="A12">
        <v>8</v>
      </c>
      <c r="B12">
        <v>192</v>
      </c>
      <c r="C12">
        <v>152</v>
      </c>
      <c r="D12" s="1">
        <f t="shared" si="0"/>
        <v>1.263157894736842</v>
      </c>
      <c r="E12">
        <f t="shared" si="1"/>
        <v>190</v>
      </c>
    </row>
    <row r="13" spans="1:8" x14ac:dyDescent="0.2">
      <c r="A13">
        <v>9</v>
      </c>
      <c r="B13">
        <v>196</v>
      </c>
      <c r="D13" s="1" t="e">
        <f t="shared" si="0"/>
        <v>#DIV/0!</v>
      </c>
      <c r="E13">
        <f t="shared" si="1"/>
        <v>0</v>
      </c>
    </row>
    <row r="14" spans="1:8" x14ac:dyDescent="0.2">
      <c r="A14">
        <v>10</v>
      </c>
      <c r="B14">
        <v>201</v>
      </c>
      <c r="C14">
        <v>160</v>
      </c>
      <c r="D14" s="1">
        <f t="shared" si="0"/>
        <v>1.2562500000000001</v>
      </c>
      <c r="E14">
        <f t="shared" si="1"/>
        <v>200</v>
      </c>
    </row>
    <row r="15" spans="1:8" x14ac:dyDescent="0.2">
      <c r="A15">
        <v>11</v>
      </c>
      <c r="B15">
        <v>206</v>
      </c>
      <c r="D15" s="1" t="e">
        <f t="shared" si="0"/>
        <v>#DIV/0!</v>
      </c>
      <c r="E15">
        <f t="shared" si="1"/>
        <v>0</v>
      </c>
    </row>
    <row r="16" spans="1:8" x14ac:dyDescent="0.2">
      <c r="A16">
        <v>12</v>
      </c>
      <c r="B16">
        <v>210</v>
      </c>
      <c r="C16">
        <v>167</v>
      </c>
      <c r="D16" s="1">
        <f t="shared" si="0"/>
        <v>1.2574850299401197</v>
      </c>
      <c r="E16">
        <f t="shared" si="1"/>
        <v>208.75</v>
      </c>
    </row>
    <row r="17" spans="1:5" x14ac:dyDescent="0.2">
      <c r="A17">
        <v>13</v>
      </c>
      <c r="B17">
        <v>215</v>
      </c>
      <c r="D17" s="1" t="e">
        <f t="shared" si="0"/>
        <v>#DIV/0!</v>
      </c>
      <c r="E17">
        <f t="shared" si="1"/>
        <v>0</v>
      </c>
    </row>
    <row r="18" spans="1:5" x14ac:dyDescent="0.2">
      <c r="A18">
        <v>14</v>
      </c>
      <c r="B18">
        <v>219</v>
      </c>
      <c r="D18" s="1" t="e">
        <f t="shared" si="0"/>
        <v>#DIV/0!</v>
      </c>
      <c r="E18">
        <f t="shared" si="1"/>
        <v>0</v>
      </c>
    </row>
    <row r="19" spans="1:5" x14ac:dyDescent="0.2">
      <c r="A19">
        <v>15</v>
      </c>
      <c r="B19">
        <v>224</v>
      </c>
      <c r="C19">
        <v>178</v>
      </c>
      <c r="D19" s="1">
        <f t="shared" si="0"/>
        <v>1.2584269662921348</v>
      </c>
      <c r="E19">
        <f t="shared" si="1"/>
        <v>222.5</v>
      </c>
    </row>
    <row r="20" spans="1:5" x14ac:dyDescent="0.2">
      <c r="A20">
        <v>16</v>
      </c>
      <c r="B20">
        <v>229</v>
      </c>
      <c r="C20">
        <v>182</v>
      </c>
      <c r="D20" s="1">
        <f t="shared" si="0"/>
        <v>1.2582417582417582</v>
      </c>
      <c r="E20">
        <f t="shared" si="1"/>
        <v>227.5</v>
      </c>
    </row>
    <row r="21" spans="1:5" x14ac:dyDescent="0.2">
      <c r="A21">
        <v>17</v>
      </c>
      <c r="B21">
        <v>234</v>
      </c>
      <c r="D21" s="1" t="e">
        <f t="shared" si="0"/>
        <v>#DIV/0!</v>
      </c>
      <c r="E21">
        <f t="shared" si="1"/>
        <v>0</v>
      </c>
    </row>
    <row r="22" spans="1:5" x14ac:dyDescent="0.2">
      <c r="A22">
        <v>18</v>
      </c>
      <c r="B22">
        <v>240</v>
      </c>
      <c r="D22" s="1" t="e">
        <f t="shared" si="0"/>
        <v>#DIV/0!</v>
      </c>
      <c r="E22">
        <f t="shared" si="1"/>
        <v>0</v>
      </c>
    </row>
    <row r="23" spans="1:5" x14ac:dyDescent="0.2">
      <c r="A23">
        <v>19</v>
      </c>
      <c r="B23">
        <v>245</v>
      </c>
      <c r="D23" s="1" t="e">
        <f t="shared" si="0"/>
        <v>#DIV/0!</v>
      </c>
      <c r="E23">
        <f t="shared" si="1"/>
        <v>0</v>
      </c>
    </row>
    <row r="24" spans="1:5" x14ac:dyDescent="0.2">
      <c r="A24">
        <v>20</v>
      </c>
      <c r="C24">
        <v>199</v>
      </c>
      <c r="D24" s="1">
        <f t="shared" si="0"/>
        <v>0</v>
      </c>
      <c r="E24">
        <f t="shared" si="1"/>
        <v>248.75</v>
      </c>
    </row>
    <row r="25" spans="1:5" x14ac:dyDescent="0.2">
      <c r="A25">
        <v>21</v>
      </c>
      <c r="B25">
        <v>256</v>
      </c>
      <c r="D25" s="1" t="e">
        <f t="shared" si="0"/>
        <v>#DIV/0!</v>
      </c>
      <c r="E25">
        <f t="shared" si="1"/>
        <v>0</v>
      </c>
    </row>
    <row r="26" spans="1:5" x14ac:dyDescent="0.2">
      <c r="A26">
        <v>22</v>
      </c>
      <c r="B26">
        <v>262</v>
      </c>
      <c r="D26" s="1" t="e">
        <f t="shared" si="0"/>
        <v>#DIV/0!</v>
      </c>
      <c r="E26">
        <f t="shared" si="1"/>
        <v>0</v>
      </c>
    </row>
    <row r="27" spans="1:5" x14ac:dyDescent="0.2">
      <c r="A27">
        <v>23</v>
      </c>
      <c r="B27">
        <v>268</v>
      </c>
      <c r="D27" s="1" t="e">
        <f t="shared" si="0"/>
        <v>#DIV/0!</v>
      </c>
      <c r="E27">
        <f t="shared" si="1"/>
        <v>0</v>
      </c>
    </row>
    <row r="28" spans="1:5" x14ac:dyDescent="0.2">
      <c r="A28">
        <v>24</v>
      </c>
      <c r="B28">
        <v>273</v>
      </c>
      <c r="C28">
        <v>217</v>
      </c>
      <c r="D28" s="1">
        <f t="shared" si="0"/>
        <v>1.2580645161290323</v>
      </c>
      <c r="E28">
        <f t="shared" si="1"/>
        <v>271.25</v>
      </c>
    </row>
    <row r="29" spans="1:5" x14ac:dyDescent="0.2">
      <c r="A29">
        <v>25</v>
      </c>
      <c r="B29">
        <v>279</v>
      </c>
      <c r="C29">
        <v>222</v>
      </c>
      <c r="D29" s="1">
        <f t="shared" si="0"/>
        <v>1.2567567567567568</v>
      </c>
      <c r="E29">
        <f t="shared" si="1"/>
        <v>277.5</v>
      </c>
    </row>
    <row r="30" spans="1:5" x14ac:dyDescent="0.2">
      <c r="A30">
        <v>26</v>
      </c>
      <c r="B30">
        <v>284</v>
      </c>
      <c r="D30" s="1" t="e">
        <f t="shared" si="0"/>
        <v>#DIV/0!</v>
      </c>
      <c r="E30">
        <f t="shared" si="1"/>
        <v>0</v>
      </c>
    </row>
    <row r="31" spans="1:5" x14ac:dyDescent="0.2">
      <c r="A31">
        <v>27</v>
      </c>
      <c r="B31">
        <v>292</v>
      </c>
      <c r="D31" s="1" t="e">
        <f t="shared" si="0"/>
        <v>#DIV/0!</v>
      </c>
      <c r="E31">
        <f t="shared" si="1"/>
        <v>0</v>
      </c>
    </row>
    <row r="32" spans="1:5" x14ac:dyDescent="0.2">
      <c r="A32">
        <v>28</v>
      </c>
      <c r="B32">
        <v>299</v>
      </c>
      <c r="C32">
        <v>237</v>
      </c>
      <c r="D32" s="1">
        <f t="shared" si="0"/>
        <v>1.2616033755274261</v>
      </c>
      <c r="E32">
        <f t="shared" si="1"/>
        <v>296.25</v>
      </c>
    </row>
    <row r="33" spans="1:5" x14ac:dyDescent="0.2">
      <c r="A33">
        <v>29</v>
      </c>
      <c r="B33">
        <v>306</v>
      </c>
      <c r="D33" s="1" t="e">
        <f t="shared" si="0"/>
        <v>#DIV/0!</v>
      </c>
      <c r="E33">
        <f t="shared" si="1"/>
        <v>0</v>
      </c>
    </row>
    <row r="34" spans="1:5" x14ac:dyDescent="0.2">
      <c r="A34">
        <v>30</v>
      </c>
      <c r="B34">
        <v>314</v>
      </c>
      <c r="C34">
        <v>249</v>
      </c>
      <c r="D34" s="1">
        <f t="shared" si="0"/>
        <v>1.2610441767068272</v>
      </c>
      <c r="E34">
        <f t="shared" si="1"/>
        <v>311.25</v>
      </c>
    </row>
    <row r="35" spans="1:5" x14ac:dyDescent="0.2">
      <c r="A35">
        <v>31</v>
      </c>
      <c r="B35">
        <v>321</v>
      </c>
      <c r="D35" s="1" t="e">
        <f t="shared" si="0"/>
        <v>#DIV/0!</v>
      </c>
      <c r="E35">
        <f t="shared" si="1"/>
        <v>0</v>
      </c>
    </row>
    <row r="36" spans="1:5" x14ac:dyDescent="0.2">
      <c r="A36">
        <v>32</v>
      </c>
      <c r="B36">
        <v>329</v>
      </c>
      <c r="C36">
        <v>261</v>
      </c>
      <c r="D36" s="1">
        <f t="shared" si="0"/>
        <v>1.2605363984674329</v>
      </c>
      <c r="E36">
        <f t="shared" si="1"/>
        <v>326.25</v>
      </c>
    </row>
    <row r="37" spans="1:5" x14ac:dyDescent="0.2">
      <c r="A37">
        <v>33</v>
      </c>
      <c r="B37">
        <v>336</v>
      </c>
      <c r="D37" s="1" t="e">
        <f t="shared" ref="D37:D68" si="2">B37/C37</f>
        <v>#DIV/0!</v>
      </c>
      <c r="E37">
        <f t="shared" ref="E37:E68" si="3">C37*1.25</f>
        <v>0</v>
      </c>
    </row>
    <row r="38" spans="1:5" x14ac:dyDescent="0.2">
      <c r="A38">
        <v>34</v>
      </c>
      <c r="B38">
        <v>343</v>
      </c>
      <c r="D38" s="1" t="e">
        <f t="shared" si="2"/>
        <v>#DIV/0!</v>
      </c>
      <c r="E38">
        <f t="shared" si="3"/>
        <v>0</v>
      </c>
    </row>
    <row r="39" spans="1:5" x14ac:dyDescent="0.2">
      <c r="A39">
        <v>35</v>
      </c>
      <c r="C39">
        <v>279</v>
      </c>
      <c r="D39" s="1">
        <f t="shared" si="2"/>
        <v>0</v>
      </c>
      <c r="E39">
        <f t="shared" si="3"/>
        <v>348.75</v>
      </c>
    </row>
    <row r="40" spans="1:5" x14ac:dyDescent="0.2">
      <c r="A40">
        <v>36</v>
      </c>
      <c r="B40">
        <v>358</v>
      </c>
      <c r="C40">
        <v>285</v>
      </c>
      <c r="D40" s="1">
        <f t="shared" si="2"/>
        <v>1.2561403508771929</v>
      </c>
      <c r="E40">
        <f t="shared" si="3"/>
        <v>356.25</v>
      </c>
    </row>
    <row r="41" spans="1:5" x14ac:dyDescent="0.2">
      <c r="A41">
        <v>37</v>
      </c>
      <c r="B41">
        <v>366</v>
      </c>
      <c r="D41" s="1" t="e">
        <f t="shared" si="2"/>
        <v>#DIV/0!</v>
      </c>
      <c r="E41">
        <f t="shared" si="3"/>
        <v>0</v>
      </c>
    </row>
    <row r="42" spans="1:5" x14ac:dyDescent="0.2">
      <c r="A42">
        <v>38</v>
      </c>
      <c r="B42">
        <v>375</v>
      </c>
      <c r="D42" s="1" t="e">
        <f t="shared" si="2"/>
        <v>#DIV/0!</v>
      </c>
      <c r="E42">
        <f t="shared" si="3"/>
        <v>0</v>
      </c>
    </row>
    <row r="43" spans="1:5" x14ac:dyDescent="0.2">
      <c r="A43">
        <v>39</v>
      </c>
      <c r="B43">
        <v>383</v>
      </c>
      <c r="D43" s="1" t="e">
        <f t="shared" si="2"/>
        <v>#DIV/0!</v>
      </c>
      <c r="E43">
        <f t="shared" si="3"/>
        <v>0</v>
      </c>
    </row>
    <row r="44" spans="1:5" x14ac:dyDescent="0.2">
      <c r="A44">
        <v>40</v>
      </c>
      <c r="B44">
        <v>391</v>
      </c>
      <c r="C44">
        <v>311</v>
      </c>
      <c r="D44" s="1">
        <f t="shared" si="2"/>
        <v>1.257234726688103</v>
      </c>
      <c r="E44">
        <f t="shared" si="3"/>
        <v>388.75</v>
      </c>
    </row>
    <row r="45" spans="1:5" x14ac:dyDescent="0.2">
      <c r="A45">
        <v>41</v>
      </c>
      <c r="B45">
        <v>400</v>
      </c>
      <c r="D45" s="1" t="e">
        <f t="shared" si="2"/>
        <v>#DIV/0!</v>
      </c>
      <c r="E45">
        <f t="shared" si="3"/>
        <v>0</v>
      </c>
    </row>
    <row r="46" spans="1:5" x14ac:dyDescent="0.2">
      <c r="A46">
        <v>42</v>
      </c>
      <c r="B46">
        <v>408</v>
      </c>
      <c r="D46" s="1" t="e">
        <f t="shared" si="2"/>
        <v>#DIV/0!</v>
      </c>
      <c r="E46">
        <f t="shared" si="3"/>
        <v>0</v>
      </c>
    </row>
    <row r="47" spans="1:5" x14ac:dyDescent="0.2">
      <c r="A47">
        <v>43</v>
      </c>
      <c r="B47">
        <v>416</v>
      </c>
      <c r="D47" s="1" t="e">
        <f t="shared" si="2"/>
        <v>#DIV/0!</v>
      </c>
      <c r="E47">
        <f t="shared" si="3"/>
        <v>0</v>
      </c>
    </row>
    <row r="48" spans="1:5" x14ac:dyDescent="0.2">
      <c r="A48">
        <v>44</v>
      </c>
      <c r="B48">
        <v>425</v>
      </c>
      <c r="C48">
        <v>338</v>
      </c>
      <c r="D48" s="1">
        <f t="shared" si="2"/>
        <v>1.2573964497041421</v>
      </c>
      <c r="E48">
        <f t="shared" si="3"/>
        <v>422.5</v>
      </c>
    </row>
    <row r="49" spans="1:5" x14ac:dyDescent="0.2">
      <c r="A49">
        <v>45</v>
      </c>
      <c r="B49">
        <v>433</v>
      </c>
      <c r="C49">
        <v>345</v>
      </c>
      <c r="D49" s="1">
        <f t="shared" si="2"/>
        <v>1.2550724637681159</v>
      </c>
      <c r="E49">
        <f t="shared" si="3"/>
        <v>431.25</v>
      </c>
    </row>
    <row r="50" spans="1:5" x14ac:dyDescent="0.2">
      <c r="A50">
        <v>46</v>
      </c>
      <c r="B50">
        <v>441</v>
      </c>
      <c r="D50" s="1" t="e">
        <f t="shared" si="2"/>
        <v>#DIV/0!</v>
      </c>
      <c r="E50">
        <f t="shared" si="3"/>
        <v>0</v>
      </c>
    </row>
    <row r="51" spans="1:5" x14ac:dyDescent="0.2">
      <c r="A51">
        <v>47</v>
      </c>
      <c r="B51">
        <v>451</v>
      </c>
      <c r="D51" s="1" t="e">
        <f t="shared" si="2"/>
        <v>#DIV/0!</v>
      </c>
      <c r="E51">
        <f t="shared" si="3"/>
        <v>0</v>
      </c>
    </row>
    <row r="52" spans="1:5" x14ac:dyDescent="0.2">
      <c r="A52">
        <v>48</v>
      </c>
      <c r="B52">
        <v>462</v>
      </c>
      <c r="C52">
        <v>367</v>
      </c>
      <c r="D52" s="1">
        <f t="shared" si="2"/>
        <v>1.2588555858310626</v>
      </c>
      <c r="E52">
        <f t="shared" si="3"/>
        <v>458.75</v>
      </c>
    </row>
    <row r="53" spans="1:5" x14ac:dyDescent="0.2">
      <c r="A53">
        <v>49</v>
      </c>
      <c r="B53">
        <v>472</v>
      </c>
      <c r="D53" s="1" t="e">
        <f t="shared" si="2"/>
        <v>#DIV/0!</v>
      </c>
      <c r="E53">
        <f t="shared" si="3"/>
        <v>0</v>
      </c>
    </row>
    <row r="54" spans="1:5" x14ac:dyDescent="0.2">
      <c r="A54">
        <v>50</v>
      </c>
      <c r="C54">
        <v>383</v>
      </c>
      <c r="D54" s="1">
        <f t="shared" si="2"/>
        <v>0</v>
      </c>
      <c r="E54">
        <f t="shared" si="3"/>
        <v>478.75</v>
      </c>
    </row>
    <row r="55" spans="1:5" x14ac:dyDescent="0.2">
      <c r="A55">
        <v>51</v>
      </c>
      <c r="B55">
        <v>492</v>
      </c>
      <c r="D55" s="1" t="e">
        <f t="shared" si="2"/>
        <v>#DIV/0!</v>
      </c>
      <c r="E55">
        <f t="shared" si="3"/>
        <v>0</v>
      </c>
    </row>
    <row r="56" spans="1:5" x14ac:dyDescent="0.2">
      <c r="A56">
        <v>52</v>
      </c>
      <c r="B56">
        <v>502</v>
      </c>
      <c r="C56">
        <v>400</v>
      </c>
      <c r="D56" s="1">
        <f t="shared" si="2"/>
        <v>1.2549999999999999</v>
      </c>
      <c r="E56">
        <f t="shared" si="3"/>
        <v>500</v>
      </c>
    </row>
    <row r="57" spans="1:5" x14ac:dyDescent="0.2">
      <c r="A57">
        <v>53</v>
      </c>
      <c r="B57">
        <v>512</v>
      </c>
      <c r="D57" s="1" t="e">
        <f t="shared" si="2"/>
        <v>#DIV/0!</v>
      </c>
      <c r="E57">
        <f t="shared" si="3"/>
        <v>0</v>
      </c>
    </row>
    <row r="58" spans="1:5" x14ac:dyDescent="0.2">
      <c r="A58">
        <v>54</v>
      </c>
      <c r="B58">
        <v>523</v>
      </c>
      <c r="D58" s="1" t="e">
        <f t="shared" si="2"/>
        <v>#DIV/0!</v>
      </c>
      <c r="E58">
        <f t="shared" si="3"/>
        <v>0</v>
      </c>
    </row>
    <row r="59" spans="1:5" x14ac:dyDescent="0.2">
      <c r="A59">
        <v>55</v>
      </c>
      <c r="B59">
        <v>533</v>
      </c>
      <c r="C59">
        <v>425</v>
      </c>
      <c r="D59" s="1">
        <f t="shared" si="2"/>
        <v>1.2541176470588236</v>
      </c>
      <c r="E59">
        <f t="shared" si="3"/>
        <v>531.25</v>
      </c>
    </row>
    <row r="60" spans="1:5" x14ac:dyDescent="0.2">
      <c r="A60">
        <v>56</v>
      </c>
      <c r="B60">
        <v>543</v>
      </c>
      <c r="C60">
        <v>433</v>
      </c>
      <c r="D60" s="1">
        <f t="shared" si="2"/>
        <v>1.254041570438799</v>
      </c>
      <c r="E60">
        <f t="shared" si="3"/>
        <v>541.25</v>
      </c>
    </row>
    <row r="61" spans="1:5" x14ac:dyDescent="0.2">
      <c r="A61">
        <v>57</v>
      </c>
      <c r="B61">
        <v>554</v>
      </c>
      <c r="D61" s="1" t="e">
        <f t="shared" si="2"/>
        <v>#DIV/0!</v>
      </c>
      <c r="E61">
        <f t="shared" si="3"/>
        <v>0</v>
      </c>
    </row>
    <row r="62" spans="1:5" x14ac:dyDescent="0.2">
      <c r="A62">
        <v>58</v>
      </c>
      <c r="B62">
        <v>565</v>
      </c>
      <c r="D62" s="1" t="e">
        <f t="shared" si="2"/>
        <v>#DIV/0!</v>
      </c>
      <c r="E62">
        <f t="shared" si="3"/>
        <v>0</v>
      </c>
    </row>
    <row r="63" spans="1:5" x14ac:dyDescent="0.2">
      <c r="A63">
        <v>59</v>
      </c>
      <c r="B63">
        <v>576</v>
      </c>
      <c r="D63" s="1" t="e">
        <f t="shared" si="2"/>
        <v>#DIV/0!</v>
      </c>
      <c r="E63">
        <f t="shared" si="3"/>
        <v>0</v>
      </c>
    </row>
    <row r="64" spans="1:5" x14ac:dyDescent="0.2">
      <c r="A64">
        <v>60</v>
      </c>
      <c r="B64">
        <v>587</v>
      </c>
      <c r="C64">
        <v>468</v>
      </c>
      <c r="D64" s="1">
        <f t="shared" si="2"/>
        <v>1.2542735042735043</v>
      </c>
      <c r="E64">
        <f t="shared" si="3"/>
        <v>585</v>
      </c>
    </row>
    <row r="65" spans="1:7" x14ac:dyDescent="0.2">
      <c r="A65">
        <v>61</v>
      </c>
      <c r="B65">
        <v>598</v>
      </c>
      <c r="D65" s="1" t="e">
        <f t="shared" si="2"/>
        <v>#DIV/0!</v>
      </c>
      <c r="E65">
        <f t="shared" si="3"/>
        <v>0</v>
      </c>
    </row>
    <row r="66" spans="1:7" x14ac:dyDescent="0.2">
      <c r="A66">
        <v>62</v>
      </c>
      <c r="B66">
        <v>609</v>
      </c>
      <c r="D66" s="1" t="e">
        <f t="shared" si="2"/>
        <v>#DIV/0!</v>
      </c>
      <c r="E66">
        <f t="shared" si="3"/>
        <v>0</v>
      </c>
      <c r="G66">
        <v>803</v>
      </c>
    </row>
    <row r="67" spans="1:7" x14ac:dyDescent="0.2">
      <c r="A67">
        <v>63</v>
      </c>
      <c r="B67">
        <v>621</v>
      </c>
      <c r="D67" s="1" t="e">
        <f t="shared" si="2"/>
        <v>#DIV/0!</v>
      </c>
      <c r="E67">
        <f t="shared" si="3"/>
        <v>0</v>
      </c>
      <c r="G67">
        <v>817</v>
      </c>
    </row>
    <row r="68" spans="1:7" x14ac:dyDescent="0.2">
      <c r="A68">
        <v>64</v>
      </c>
      <c r="B68">
        <v>632</v>
      </c>
      <c r="C68">
        <v>504</v>
      </c>
      <c r="D68" s="1">
        <f t="shared" si="2"/>
        <v>1.253968253968254</v>
      </c>
      <c r="E68">
        <f t="shared" si="3"/>
        <v>630</v>
      </c>
      <c r="G68">
        <v>833</v>
      </c>
    </row>
    <row r="69" spans="1:7" x14ac:dyDescent="0.2">
      <c r="A69">
        <v>65</v>
      </c>
      <c r="C69">
        <v>513</v>
      </c>
      <c r="D69" s="1">
        <f t="shared" ref="D69:D100" si="4">B69/C69</f>
        <v>0</v>
      </c>
      <c r="E69">
        <f t="shared" ref="E69:E84" si="5">C69*1.25</f>
        <v>641.25</v>
      </c>
      <c r="G69">
        <v>849</v>
      </c>
    </row>
    <row r="70" spans="1:7" x14ac:dyDescent="0.2">
      <c r="A70">
        <v>66</v>
      </c>
      <c r="B70">
        <v>654</v>
      </c>
      <c r="D70" s="1" t="e">
        <f t="shared" si="4"/>
        <v>#DIV/0!</v>
      </c>
      <c r="E70">
        <f t="shared" si="5"/>
        <v>0</v>
      </c>
      <c r="G70">
        <v>866</v>
      </c>
    </row>
    <row r="71" spans="1:7" x14ac:dyDescent="0.2">
      <c r="A71">
        <v>67</v>
      </c>
      <c r="B71">
        <v>667</v>
      </c>
      <c r="D71" s="1" t="e">
        <f t="shared" si="4"/>
        <v>#DIV/0!</v>
      </c>
      <c r="E71">
        <f t="shared" si="5"/>
        <v>0</v>
      </c>
    </row>
    <row r="72" spans="1:7" x14ac:dyDescent="0.2">
      <c r="A72">
        <v>68</v>
      </c>
      <c r="B72">
        <v>680</v>
      </c>
      <c r="C72">
        <v>542</v>
      </c>
      <c r="D72" s="1">
        <f t="shared" si="4"/>
        <v>1.2546125461254614</v>
      </c>
      <c r="E72">
        <f t="shared" si="5"/>
        <v>677.5</v>
      </c>
    </row>
    <row r="73" spans="1:7" x14ac:dyDescent="0.2">
      <c r="A73">
        <v>69</v>
      </c>
      <c r="B73">
        <v>693</v>
      </c>
      <c r="D73" s="1" t="e">
        <f t="shared" si="4"/>
        <v>#DIV/0!</v>
      </c>
      <c r="E73">
        <f t="shared" si="5"/>
        <v>0</v>
      </c>
    </row>
    <row r="74" spans="1:7" x14ac:dyDescent="0.2">
      <c r="A74">
        <v>70</v>
      </c>
      <c r="B74">
        <v>706</v>
      </c>
      <c r="C74">
        <v>563</v>
      </c>
      <c r="D74" s="1">
        <f t="shared" si="4"/>
        <v>1.2539964476021315</v>
      </c>
      <c r="E74">
        <f t="shared" si="5"/>
        <v>703.75</v>
      </c>
      <c r="G74">
        <v>930</v>
      </c>
    </row>
    <row r="75" spans="1:7" x14ac:dyDescent="0.2">
      <c r="A75">
        <v>71</v>
      </c>
      <c r="B75">
        <v>718</v>
      </c>
      <c r="D75" s="1" t="e">
        <f t="shared" si="4"/>
        <v>#DIV/0!</v>
      </c>
      <c r="E75">
        <f t="shared" si="5"/>
        <v>0</v>
      </c>
      <c r="G75">
        <v>946</v>
      </c>
    </row>
    <row r="76" spans="1:7" x14ac:dyDescent="0.2">
      <c r="A76">
        <v>72</v>
      </c>
      <c r="B76">
        <v>731</v>
      </c>
      <c r="C76">
        <v>584</v>
      </c>
      <c r="D76" s="1">
        <f t="shared" si="4"/>
        <v>1.2517123287671232</v>
      </c>
      <c r="E76">
        <f t="shared" si="5"/>
        <v>730</v>
      </c>
      <c r="G76">
        <v>963</v>
      </c>
    </row>
    <row r="77" spans="1:7" x14ac:dyDescent="0.2">
      <c r="A77">
        <v>73</v>
      </c>
      <c r="B77">
        <v>744</v>
      </c>
      <c r="D77" s="1" t="e">
        <f t="shared" si="4"/>
        <v>#DIV/0!</v>
      </c>
      <c r="E77">
        <f t="shared" si="5"/>
        <v>0</v>
      </c>
      <c r="G77">
        <v>979</v>
      </c>
    </row>
    <row r="78" spans="1:7" x14ac:dyDescent="0.2">
      <c r="A78">
        <v>74</v>
      </c>
      <c r="B78">
        <v>757</v>
      </c>
      <c r="D78" s="1" t="e">
        <f t="shared" si="4"/>
        <v>#DIV/0!</v>
      </c>
      <c r="E78">
        <f t="shared" si="5"/>
        <v>0</v>
      </c>
      <c r="G78">
        <v>996</v>
      </c>
    </row>
    <row r="79" spans="1:7" x14ac:dyDescent="0.2">
      <c r="A79">
        <v>75</v>
      </c>
      <c r="B79">
        <v>770</v>
      </c>
      <c r="C79">
        <v>615</v>
      </c>
      <c r="D79" s="1">
        <f t="shared" si="4"/>
        <v>1.2520325203252032</v>
      </c>
      <c r="E79">
        <f t="shared" si="5"/>
        <v>768.75</v>
      </c>
      <c r="G79">
        <v>1013</v>
      </c>
    </row>
    <row r="80" spans="1:7" x14ac:dyDescent="0.2">
      <c r="A80">
        <v>76</v>
      </c>
      <c r="B80">
        <v>783</v>
      </c>
      <c r="C80">
        <v>626</v>
      </c>
      <c r="D80" s="1">
        <f t="shared" si="4"/>
        <v>1.2507987220447285</v>
      </c>
      <c r="E80">
        <f t="shared" si="5"/>
        <v>782.5</v>
      </c>
      <c r="G80">
        <v>1031</v>
      </c>
    </row>
    <row r="81" spans="1:7" x14ac:dyDescent="0.2">
      <c r="A81">
        <v>77</v>
      </c>
      <c r="B81">
        <v>797</v>
      </c>
      <c r="D81" s="1" t="e">
        <f t="shared" si="4"/>
        <v>#DIV/0!</v>
      </c>
      <c r="E81">
        <f t="shared" si="5"/>
        <v>0</v>
      </c>
    </row>
    <row r="82" spans="1:7" x14ac:dyDescent="0.2">
      <c r="A82">
        <v>78</v>
      </c>
      <c r="B82">
        <v>811</v>
      </c>
      <c r="D82" s="1" t="e">
        <f t="shared" si="4"/>
        <v>#DIV/0!</v>
      </c>
      <c r="E82">
        <f t="shared" si="5"/>
        <v>0</v>
      </c>
      <c r="G82">
        <v>1065</v>
      </c>
    </row>
    <row r="83" spans="1:7" x14ac:dyDescent="0.2">
      <c r="A83">
        <v>79</v>
      </c>
      <c r="B83">
        <v>825</v>
      </c>
      <c r="D83" s="1" t="e">
        <f t="shared" si="4"/>
        <v>#DIV/0!</v>
      </c>
      <c r="E83">
        <f t="shared" si="5"/>
        <v>0</v>
      </c>
      <c r="G83">
        <v>1083</v>
      </c>
    </row>
    <row r="84" spans="1:7" x14ac:dyDescent="0.2">
      <c r="A84">
        <v>80</v>
      </c>
      <c r="B84">
        <v>839</v>
      </c>
      <c r="C84">
        <v>670</v>
      </c>
      <c r="D84" s="1">
        <f t="shared" si="4"/>
        <v>1.2522388059701492</v>
      </c>
      <c r="E84">
        <f t="shared" si="5"/>
        <v>837.5</v>
      </c>
      <c r="G84">
        <v>1100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abSelected="1" workbookViewId="0">
      <selection activeCell="I13" sqref="I13"/>
    </sheetView>
  </sheetViews>
  <sheetFormatPr defaultRowHeight="14.25" x14ac:dyDescent="0.2"/>
  <cols>
    <col min="1" max="18" width="10.75" customWidth="1"/>
  </cols>
  <sheetData>
    <row r="1" spans="1:18" x14ac:dyDescent="0.2">
      <c r="A1" s="2" t="s">
        <v>9</v>
      </c>
      <c r="B1" s="3">
        <v>30</v>
      </c>
      <c r="C1" s="3">
        <v>516</v>
      </c>
      <c r="K1" s="4" t="s">
        <v>10</v>
      </c>
      <c r="L1" s="3">
        <v>1045</v>
      </c>
      <c r="M1" s="3">
        <v>995</v>
      </c>
      <c r="N1" s="3">
        <v>882</v>
      </c>
      <c r="O1" s="3">
        <v>819</v>
      </c>
      <c r="P1" s="3">
        <v>759</v>
      </c>
      <c r="Q1" s="3">
        <v>606</v>
      </c>
    </row>
    <row r="2" spans="1:18" x14ac:dyDescent="0.2">
      <c r="A2" s="4" t="s">
        <v>11</v>
      </c>
      <c r="B2" s="3">
        <v>80</v>
      </c>
      <c r="C2" s="3">
        <v>80</v>
      </c>
      <c r="D2" s="3">
        <v>80</v>
      </c>
      <c r="E2" s="3">
        <v>80</v>
      </c>
      <c r="F2" s="3">
        <v>80</v>
      </c>
      <c r="G2" s="3">
        <v>80</v>
      </c>
      <c r="K2" s="4" t="s">
        <v>12</v>
      </c>
      <c r="L2" s="3">
        <v>1155</v>
      </c>
      <c r="M2" s="3">
        <v>1100</v>
      </c>
      <c r="N2" s="3">
        <v>975</v>
      </c>
      <c r="O2" s="3">
        <v>906</v>
      </c>
      <c r="P2" s="3">
        <v>839</v>
      </c>
      <c r="Q2" s="3">
        <v>670</v>
      </c>
    </row>
    <row r="3" spans="1:18" x14ac:dyDescent="0.2">
      <c r="A3" s="4" t="s">
        <v>13</v>
      </c>
      <c r="B3" s="3">
        <v>567</v>
      </c>
      <c r="C3" s="3">
        <v>565</v>
      </c>
      <c r="D3" s="3">
        <v>550</v>
      </c>
      <c r="E3" s="3">
        <v>557</v>
      </c>
      <c r="F3" s="3">
        <v>555</v>
      </c>
      <c r="G3" s="3">
        <v>549</v>
      </c>
      <c r="K3" s="4" t="s">
        <v>14</v>
      </c>
      <c r="L3" s="5">
        <f t="shared" ref="L3:Q3" si="0">(L1+L2)/2</f>
        <v>1100</v>
      </c>
      <c r="M3" s="5">
        <f t="shared" si="0"/>
        <v>1047.5</v>
      </c>
      <c r="N3" s="5">
        <f t="shared" si="0"/>
        <v>928.5</v>
      </c>
      <c r="O3" s="5">
        <f t="shared" si="0"/>
        <v>862.5</v>
      </c>
      <c r="P3" s="5">
        <f t="shared" si="0"/>
        <v>799</v>
      </c>
      <c r="Q3" s="5">
        <f t="shared" si="0"/>
        <v>638</v>
      </c>
    </row>
    <row r="4" spans="1:18" x14ac:dyDescent="0.2">
      <c r="A4" s="4" t="s">
        <v>15</v>
      </c>
      <c r="B4" s="3">
        <v>1.7</v>
      </c>
      <c r="C4" s="3">
        <v>1.7</v>
      </c>
      <c r="D4" s="3">
        <v>1.7</v>
      </c>
      <c r="E4" s="3">
        <v>1.7</v>
      </c>
      <c r="F4" s="3">
        <v>1.7</v>
      </c>
      <c r="G4" s="3">
        <v>1.7</v>
      </c>
    </row>
    <row r="5" spans="1:18" x14ac:dyDescent="0.2">
      <c r="A5" s="4" t="s">
        <v>16</v>
      </c>
      <c r="B5" s="3">
        <v>603</v>
      </c>
      <c r="C5" s="3">
        <v>601</v>
      </c>
      <c r="D5" s="3">
        <v>585</v>
      </c>
      <c r="E5" s="3">
        <v>561</v>
      </c>
      <c r="F5" s="3">
        <v>526</v>
      </c>
      <c r="G5" s="3">
        <v>422</v>
      </c>
    </row>
    <row r="6" spans="1:18" x14ac:dyDescent="0.2">
      <c r="A6" s="4" t="s">
        <v>17</v>
      </c>
      <c r="B6" s="3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3" t="s">
        <v>23</v>
      </c>
    </row>
    <row r="7" spans="1:18" x14ac:dyDescent="0.2">
      <c r="A7" s="4" t="s">
        <v>24</v>
      </c>
      <c r="B7" s="6">
        <v>323</v>
      </c>
      <c r="C7" s="6">
        <v>323</v>
      </c>
      <c r="D7" s="6">
        <v>323</v>
      </c>
      <c r="E7" s="6">
        <v>306</v>
      </c>
      <c r="F7" s="6">
        <v>288</v>
      </c>
      <c r="G7" s="6">
        <v>233</v>
      </c>
      <c r="I7">
        <f>314/1.05</f>
        <v>299.04761904761904</v>
      </c>
      <c r="R7" s="5">
        <f>(Tooltips!C24+Tooltips!B24)/2</f>
        <v>138</v>
      </c>
    </row>
    <row r="8" spans="1:18" x14ac:dyDescent="0.2">
      <c r="A8" s="4" t="s">
        <v>25</v>
      </c>
      <c r="B8" s="7">
        <v>0.28999999999999998</v>
      </c>
      <c r="C8" s="7">
        <v>0.31</v>
      </c>
      <c r="D8" s="7">
        <v>0.35</v>
      </c>
      <c r="E8" s="7">
        <v>0.35</v>
      </c>
      <c r="F8" s="7">
        <v>0.36</v>
      </c>
      <c r="G8" s="7">
        <v>0.37</v>
      </c>
    </row>
    <row r="12" spans="1:18" x14ac:dyDescent="0.2">
      <c r="A12" s="2" t="s">
        <v>9</v>
      </c>
      <c r="B12" s="3">
        <v>35</v>
      </c>
      <c r="C12" s="3">
        <v>614</v>
      </c>
    </row>
    <row r="13" spans="1:18" x14ac:dyDescent="0.2">
      <c r="A13" s="4" t="s">
        <v>11</v>
      </c>
      <c r="B13" s="3">
        <v>80</v>
      </c>
      <c r="C13" s="3">
        <v>80</v>
      </c>
      <c r="D13" s="3">
        <v>80</v>
      </c>
      <c r="E13" s="3">
        <v>80</v>
      </c>
      <c r="F13" s="3">
        <v>80</v>
      </c>
      <c r="G13" s="3">
        <v>80</v>
      </c>
    </row>
    <row r="14" spans="1:18" x14ac:dyDescent="0.2">
      <c r="A14" s="4" t="s">
        <v>13</v>
      </c>
      <c r="B14" s="3">
        <v>689</v>
      </c>
      <c r="C14" s="3">
        <v>686</v>
      </c>
      <c r="D14" s="3">
        <v>668</v>
      </c>
      <c r="E14" s="3">
        <v>677</v>
      </c>
      <c r="F14" s="3">
        <v>674</v>
      </c>
      <c r="G14" s="3">
        <v>666</v>
      </c>
    </row>
    <row r="15" spans="1:18" x14ac:dyDescent="0.2">
      <c r="A15" s="4" t="s">
        <v>15</v>
      </c>
      <c r="B15" s="3">
        <v>1.7</v>
      </c>
      <c r="C15" s="3">
        <v>1.7</v>
      </c>
      <c r="D15" s="3">
        <v>1.7</v>
      </c>
      <c r="E15" s="3">
        <v>1.7</v>
      </c>
      <c r="F15" s="3">
        <v>1.7</v>
      </c>
      <c r="G15" s="3">
        <v>1.7</v>
      </c>
    </row>
    <row r="16" spans="1:18" x14ac:dyDescent="0.2">
      <c r="A16" s="4" t="s">
        <v>16</v>
      </c>
      <c r="B16" s="3">
        <v>691</v>
      </c>
      <c r="C16" s="3">
        <v>688</v>
      </c>
      <c r="D16" s="3">
        <v>670</v>
      </c>
      <c r="E16" s="3">
        <v>642</v>
      </c>
      <c r="F16" s="3">
        <v>602</v>
      </c>
      <c r="G16" s="3">
        <v>483</v>
      </c>
    </row>
    <row r="17" spans="1:7" x14ac:dyDescent="0.2">
      <c r="A17" s="4" t="s">
        <v>17</v>
      </c>
      <c r="B17" s="3" t="s">
        <v>18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23</v>
      </c>
    </row>
    <row r="18" spans="1:7" x14ac:dyDescent="0.2">
      <c r="A18" s="4" t="s">
        <v>24</v>
      </c>
      <c r="B18" s="6">
        <v>362</v>
      </c>
      <c r="C18" s="6">
        <v>362</v>
      </c>
      <c r="D18" s="6">
        <v>362</v>
      </c>
      <c r="E18" s="6">
        <v>343</v>
      </c>
      <c r="F18" s="6">
        <v>323</v>
      </c>
      <c r="G18" s="6">
        <v>262</v>
      </c>
    </row>
    <row r="19" spans="1:7" x14ac:dyDescent="0.2">
      <c r="A19" s="4" t="s">
        <v>25</v>
      </c>
      <c r="B19" s="7">
        <v>0.33</v>
      </c>
      <c r="C19" s="7">
        <v>0.35</v>
      </c>
      <c r="D19" s="7">
        <v>0.39</v>
      </c>
      <c r="E19" s="7">
        <v>0.4</v>
      </c>
      <c r="F19" s="7">
        <v>0.4</v>
      </c>
      <c r="G19" s="7">
        <v>0.41</v>
      </c>
    </row>
    <row r="23" spans="1:7" x14ac:dyDescent="0.2">
      <c r="A23" s="2" t="s">
        <v>9</v>
      </c>
      <c r="B23" s="3">
        <v>40</v>
      </c>
      <c r="C23" s="3">
        <v>0</v>
      </c>
    </row>
    <row r="24" spans="1:7" x14ac:dyDescent="0.2">
      <c r="A24" s="4" t="s">
        <v>11</v>
      </c>
      <c r="B24" s="3">
        <v>80</v>
      </c>
      <c r="C24" s="3">
        <v>80</v>
      </c>
      <c r="D24" s="3">
        <v>80</v>
      </c>
      <c r="E24" s="3">
        <v>80</v>
      </c>
      <c r="F24" s="3">
        <v>80</v>
      </c>
      <c r="G24" s="3">
        <v>80</v>
      </c>
    </row>
    <row r="25" spans="1:7" x14ac:dyDescent="0.2">
      <c r="A25" s="4" t="s">
        <v>13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</row>
    <row r="26" spans="1:7" x14ac:dyDescent="0.2">
      <c r="A26" s="4" t="s">
        <v>15</v>
      </c>
      <c r="B26" s="3">
        <v>1.7</v>
      </c>
      <c r="C26" s="3">
        <v>1.7</v>
      </c>
      <c r="D26" s="3">
        <v>1.7</v>
      </c>
      <c r="E26" s="3">
        <v>1.7</v>
      </c>
      <c r="F26" s="3">
        <v>1.7</v>
      </c>
      <c r="G26" s="3">
        <v>1.7</v>
      </c>
    </row>
    <row r="27" spans="1:7" x14ac:dyDescent="0.2">
      <c r="A27" s="4" t="s">
        <v>16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7" x14ac:dyDescent="0.2">
      <c r="A28" s="4" t="s">
        <v>17</v>
      </c>
      <c r="B28" s="3" t="s">
        <v>18</v>
      </c>
      <c r="C28" s="3" t="s">
        <v>19</v>
      </c>
      <c r="D28" s="3" t="s">
        <v>20</v>
      </c>
      <c r="E28" s="3" t="s">
        <v>21</v>
      </c>
      <c r="F28" s="3" t="s">
        <v>22</v>
      </c>
      <c r="G28" s="3" t="s">
        <v>23</v>
      </c>
    </row>
    <row r="29" spans="1:7" x14ac:dyDescent="0.2">
      <c r="A29" s="4" t="s">
        <v>24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</row>
    <row r="30" spans="1:7" x14ac:dyDescent="0.2">
      <c r="A30" s="4" t="s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</row>
    <row r="34" spans="1:7" x14ac:dyDescent="0.2">
      <c r="A34" s="2" t="s">
        <v>9</v>
      </c>
      <c r="B34" s="3">
        <v>45</v>
      </c>
      <c r="C34" s="3">
        <v>885</v>
      </c>
    </row>
    <row r="35" spans="1:7" x14ac:dyDescent="0.2">
      <c r="A35" s="4" t="s">
        <v>11</v>
      </c>
      <c r="B35" s="3">
        <v>80</v>
      </c>
      <c r="C35" s="3">
        <v>80</v>
      </c>
      <c r="D35" s="3">
        <v>80</v>
      </c>
      <c r="E35" s="3">
        <v>80</v>
      </c>
      <c r="F35" s="3">
        <v>80</v>
      </c>
      <c r="G35" s="3">
        <v>80</v>
      </c>
    </row>
    <row r="36" spans="1:7" x14ac:dyDescent="0.2">
      <c r="A36" s="4" t="s">
        <v>13</v>
      </c>
      <c r="B36" s="3">
        <v>990</v>
      </c>
      <c r="C36" s="3">
        <v>986</v>
      </c>
      <c r="D36" s="3">
        <v>960</v>
      </c>
      <c r="E36" s="3">
        <v>973</v>
      </c>
      <c r="F36" s="3">
        <v>969</v>
      </c>
      <c r="G36" s="3">
        <v>958</v>
      </c>
    </row>
    <row r="37" spans="1:7" x14ac:dyDescent="0.2">
      <c r="A37" s="4" t="s">
        <v>15</v>
      </c>
      <c r="B37" s="3">
        <v>1.7</v>
      </c>
      <c r="C37" s="3">
        <v>1.7</v>
      </c>
      <c r="D37" s="3">
        <v>1.7</v>
      </c>
      <c r="E37" s="3">
        <v>1.7</v>
      </c>
      <c r="F37" s="3">
        <v>1.7</v>
      </c>
      <c r="G37" s="3">
        <v>1.7</v>
      </c>
    </row>
    <row r="38" spans="1:7" x14ac:dyDescent="0.2">
      <c r="A38" s="4" t="s">
        <v>16</v>
      </c>
      <c r="B38" s="3">
        <v>864</v>
      </c>
      <c r="C38" s="3">
        <v>860</v>
      </c>
      <c r="D38" s="3">
        <v>837</v>
      </c>
      <c r="E38" s="3">
        <v>802</v>
      </c>
      <c r="F38" s="3">
        <v>751</v>
      </c>
      <c r="G38" s="3">
        <v>603</v>
      </c>
    </row>
    <row r="39" spans="1:7" x14ac:dyDescent="0.2">
      <c r="A39" s="4" t="s">
        <v>17</v>
      </c>
      <c r="B39" s="3" t="s">
        <v>18</v>
      </c>
      <c r="C39" s="3" t="s">
        <v>19</v>
      </c>
      <c r="D39" s="3" t="s">
        <v>20</v>
      </c>
      <c r="E39" s="3" t="s">
        <v>21</v>
      </c>
      <c r="F39" s="3" t="s">
        <v>22</v>
      </c>
      <c r="G39" s="3" t="s">
        <v>23</v>
      </c>
    </row>
    <row r="40" spans="1:7" x14ac:dyDescent="0.2">
      <c r="A40" s="4" t="s">
        <v>24</v>
      </c>
      <c r="B40" s="6">
        <v>454</v>
      </c>
      <c r="C40" s="6">
        <v>454</v>
      </c>
      <c r="D40" s="6">
        <v>454</v>
      </c>
      <c r="E40" s="6">
        <v>429</v>
      </c>
      <c r="F40" s="6">
        <v>403</v>
      </c>
      <c r="G40" s="6">
        <v>328</v>
      </c>
    </row>
    <row r="41" spans="1:7" x14ac:dyDescent="0.2">
      <c r="A41" s="4" t="s">
        <v>25</v>
      </c>
      <c r="B41" s="7">
        <v>0.41</v>
      </c>
      <c r="C41" s="7">
        <v>0.43</v>
      </c>
      <c r="D41" s="7">
        <v>0.49</v>
      </c>
      <c r="E41" s="7">
        <v>0.5</v>
      </c>
      <c r="F41" s="7">
        <v>0.5</v>
      </c>
      <c r="G41" s="7">
        <v>0.51</v>
      </c>
    </row>
    <row r="45" spans="1:7" x14ac:dyDescent="0.2">
      <c r="A45" s="2" t="s">
        <v>9</v>
      </c>
      <c r="B45" s="3">
        <v>50</v>
      </c>
      <c r="C45" s="3">
        <v>1047</v>
      </c>
    </row>
    <row r="46" spans="1:7" x14ac:dyDescent="0.2">
      <c r="A46" s="4" t="s">
        <v>11</v>
      </c>
      <c r="B46" s="3">
        <v>80</v>
      </c>
      <c r="C46" s="3">
        <v>80</v>
      </c>
      <c r="D46" s="3">
        <v>80</v>
      </c>
      <c r="E46" s="3">
        <v>80</v>
      </c>
      <c r="F46" s="3">
        <v>80</v>
      </c>
      <c r="G46" s="3">
        <v>80</v>
      </c>
    </row>
    <row r="47" spans="1:7" x14ac:dyDescent="0.2">
      <c r="A47" s="4" t="s">
        <v>13</v>
      </c>
      <c r="B47" s="3">
        <v>1157</v>
      </c>
      <c r="C47" s="3">
        <v>1152</v>
      </c>
      <c r="D47" s="3">
        <v>1121</v>
      </c>
      <c r="E47" s="3">
        <v>1137</v>
      </c>
      <c r="F47" s="3">
        <v>1132</v>
      </c>
      <c r="G47" s="3">
        <v>1119</v>
      </c>
    </row>
    <row r="48" spans="1:7" x14ac:dyDescent="0.2">
      <c r="A48" s="4" t="s">
        <v>15</v>
      </c>
      <c r="B48" s="3">
        <v>1.7</v>
      </c>
      <c r="C48" s="3">
        <v>1.7</v>
      </c>
      <c r="D48" s="3">
        <v>1.7</v>
      </c>
      <c r="E48" s="3">
        <v>1.7</v>
      </c>
      <c r="F48" s="3">
        <v>1.7</v>
      </c>
      <c r="G48" s="3">
        <v>1.7</v>
      </c>
    </row>
    <row r="49" spans="1:7" x14ac:dyDescent="0.2">
      <c r="A49" s="4" t="s">
        <v>16</v>
      </c>
      <c r="B49" s="3">
        <v>939</v>
      </c>
      <c r="C49" s="3">
        <v>935</v>
      </c>
      <c r="D49" s="3">
        <v>910</v>
      </c>
      <c r="E49" s="3">
        <v>873</v>
      </c>
      <c r="F49" s="3">
        <v>818</v>
      </c>
      <c r="G49" s="3">
        <v>657</v>
      </c>
    </row>
    <row r="50" spans="1:7" x14ac:dyDescent="0.2">
      <c r="A50" s="4" t="s">
        <v>17</v>
      </c>
      <c r="B50" s="3" t="s">
        <v>18</v>
      </c>
      <c r="C50" s="3" t="s">
        <v>19</v>
      </c>
      <c r="D50" s="3" t="s">
        <v>20</v>
      </c>
      <c r="E50" s="3" t="s">
        <v>21</v>
      </c>
      <c r="F50" s="3" t="s">
        <v>22</v>
      </c>
      <c r="G50" s="3" t="s">
        <v>23</v>
      </c>
    </row>
    <row r="51" spans="1:7" x14ac:dyDescent="0.2">
      <c r="A51" s="4" t="s">
        <v>24</v>
      </c>
      <c r="B51" s="6">
        <v>500</v>
      </c>
      <c r="C51" s="6">
        <v>500</v>
      </c>
      <c r="D51" s="6">
        <v>500</v>
      </c>
      <c r="E51" s="6">
        <v>473</v>
      </c>
      <c r="F51" s="6">
        <v>445</v>
      </c>
      <c r="G51" s="6">
        <v>362</v>
      </c>
    </row>
    <row r="52" spans="1:7" x14ac:dyDescent="0.2">
      <c r="A52" s="4" t="s">
        <v>25</v>
      </c>
      <c r="B52" s="7">
        <v>0.45</v>
      </c>
      <c r="C52" s="7">
        <v>0.48</v>
      </c>
      <c r="D52" s="7">
        <v>0.54</v>
      </c>
      <c r="E52" s="7">
        <v>0.55000000000000004</v>
      </c>
      <c r="F52" s="7">
        <v>0.56000000000000005</v>
      </c>
      <c r="G52" s="7">
        <v>0.56999999999999995</v>
      </c>
    </row>
    <row r="56" spans="1:7" x14ac:dyDescent="0.2">
      <c r="A56" s="2" t="s">
        <v>9</v>
      </c>
      <c r="B56" s="3">
        <v>55</v>
      </c>
      <c r="C56" s="3">
        <v>1217</v>
      </c>
      <c r="D56" t="s">
        <v>26</v>
      </c>
      <c r="E56" t="s">
        <v>27</v>
      </c>
    </row>
    <row r="57" spans="1:7" x14ac:dyDescent="0.2">
      <c r="A57" s="4" t="s">
        <v>11</v>
      </c>
      <c r="B57" s="3">
        <v>80</v>
      </c>
      <c r="C57" s="3">
        <v>80</v>
      </c>
      <c r="D57" s="3">
        <v>80</v>
      </c>
      <c r="E57" s="3">
        <v>80</v>
      </c>
      <c r="F57" s="3">
        <v>80</v>
      </c>
      <c r="G57" s="3">
        <v>80</v>
      </c>
    </row>
    <row r="58" spans="1:7" x14ac:dyDescent="0.2">
      <c r="A58" s="4" t="s">
        <v>13</v>
      </c>
      <c r="B58" s="3">
        <v>1383</v>
      </c>
      <c r="C58" s="3">
        <v>1378</v>
      </c>
      <c r="D58" s="3">
        <v>1341</v>
      </c>
      <c r="E58" s="3">
        <v>1360</v>
      </c>
      <c r="F58" s="3">
        <v>1353</v>
      </c>
      <c r="G58" s="3">
        <v>1338</v>
      </c>
    </row>
    <row r="59" spans="1:7" x14ac:dyDescent="0.2">
      <c r="A59" s="4" t="s">
        <v>15</v>
      </c>
      <c r="B59" s="3">
        <v>1.7</v>
      </c>
      <c r="C59" s="3">
        <v>1.7</v>
      </c>
      <c r="D59" s="3">
        <v>1.7</v>
      </c>
      <c r="E59" s="3">
        <v>1.7</v>
      </c>
      <c r="F59" s="3">
        <v>1.7</v>
      </c>
      <c r="G59" s="3">
        <v>1.7</v>
      </c>
    </row>
    <row r="60" spans="1:7" x14ac:dyDescent="0.2">
      <c r="A60" s="4" t="s">
        <v>16</v>
      </c>
      <c r="B60" s="3">
        <v>1045</v>
      </c>
      <c r="C60" s="3">
        <v>1042</v>
      </c>
      <c r="D60" s="3">
        <v>1014</v>
      </c>
      <c r="E60" s="3">
        <v>971</v>
      </c>
      <c r="F60" s="3">
        <v>910</v>
      </c>
      <c r="G60" s="3">
        <v>731</v>
      </c>
    </row>
    <row r="61" spans="1:7" x14ac:dyDescent="0.2">
      <c r="A61" s="4" t="s">
        <v>17</v>
      </c>
      <c r="B61" s="3" t="s">
        <v>18</v>
      </c>
      <c r="C61" s="3" t="s">
        <v>19</v>
      </c>
      <c r="D61" s="3" t="s">
        <v>20</v>
      </c>
      <c r="E61" s="3" t="s">
        <v>21</v>
      </c>
      <c r="F61" s="3" t="s">
        <v>22</v>
      </c>
      <c r="G61" s="3" t="s">
        <v>23</v>
      </c>
    </row>
    <row r="62" spans="1:7" x14ac:dyDescent="0.2">
      <c r="A62" s="4" t="s">
        <v>24</v>
      </c>
      <c r="B62" s="6">
        <v>541</v>
      </c>
      <c r="C62" s="6">
        <v>541</v>
      </c>
      <c r="D62" s="6">
        <v>541</v>
      </c>
      <c r="E62" s="6">
        <v>511</v>
      </c>
      <c r="F62" s="6">
        <v>481</v>
      </c>
      <c r="G62" s="6">
        <v>391</v>
      </c>
    </row>
    <row r="63" spans="1:7" x14ac:dyDescent="0.2">
      <c r="A63" s="4" t="s">
        <v>25</v>
      </c>
      <c r="B63" s="7">
        <v>0.49</v>
      </c>
      <c r="C63" s="7">
        <v>0.52</v>
      </c>
      <c r="D63" s="7">
        <v>0.57999999999999996</v>
      </c>
      <c r="E63" s="7">
        <v>0.59</v>
      </c>
      <c r="F63" s="7">
        <v>0.6</v>
      </c>
      <c r="G63" s="7">
        <v>0.61</v>
      </c>
    </row>
    <row r="67" spans="1:7" x14ac:dyDescent="0.2">
      <c r="A67" s="2" t="s">
        <v>9</v>
      </c>
      <c r="B67" s="3">
        <v>60</v>
      </c>
      <c r="C67" s="3">
        <v>1450</v>
      </c>
    </row>
    <row r="68" spans="1:7" x14ac:dyDescent="0.2">
      <c r="A68" s="4" t="s">
        <v>11</v>
      </c>
      <c r="B68" s="3">
        <v>80</v>
      </c>
      <c r="C68" s="3">
        <v>80</v>
      </c>
      <c r="D68" s="3">
        <v>80</v>
      </c>
      <c r="E68" s="3">
        <v>80</v>
      </c>
      <c r="F68" s="3">
        <v>80</v>
      </c>
      <c r="G68" s="3">
        <v>80</v>
      </c>
    </row>
    <row r="69" spans="1:7" x14ac:dyDescent="0.2">
      <c r="A69" s="4" t="s">
        <v>13</v>
      </c>
      <c r="B69" s="3">
        <v>1539</v>
      </c>
      <c r="C69" s="3">
        <v>1533</v>
      </c>
      <c r="D69" s="3">
        <v>1492</v>
      </c>
      <c r="E69" s="3">
        <v>1513</v>
      </c>
      <c r="F69" s="3">
        <v>1506</v>
      </c>
      <c r="G69" s="3">
        <v>1489</v>
      </c>
    </row>
    <row r="70" spans="1:7" x14ac:dyDescent="0.2">
      <c r="A70" s="4" t="s">
        <v>15</v>
      </c>
      <c r="B70" s="3">
        <v>1.7</v>
      </c>
      <c r="C70" s="3">
        <v>1.7</v>
      </c>
      <c r="D70" s="3">
        <v>1.7</v>
      </c>
      <c r="E70" s="3">
        <v>1.7</v>
      </c>
      <c r="F70" s="3">
        <v>1.7</v>
      </c>
      <c r="G70" s="3">
        <v>1.7</v>
      </c>
    </row>
    <row r="71" spans="1:7" x14ac:dyDescent="0.2">
      <c r="A71" s="4" t="s">
        <v>16</v>
      </c>
      <c r="B71" s="3">
        <v>1234</v>
      </c>
      <c r="C71" s="3">
        <v>1229</v>
      </c>
      <c r="D71" s="3">
        <v>1077</v>
      </c>
      <c r="E71" s="3">
        <v>1032</v>
      </c>
      <c r="F71" s="3">
        <v>966</v>
      </c>
      <c r="G71" s="3">
        <v>777</v>
      </c>
    </row>
    <row r="72" spans="1:7" x14ac:dyDescent="0.2">
      <c r="A72" s="4" t="s">
        <v>17</v>
      </c>
      <c r="B72" s="3" t="s">
        <v>18</v>
      </c>
      <c r="C72" s="3" t="s">
        <v>19</v>
      </c>
      <c r="D72" s="3" t="s">
        <v>20</v>
      </c>
      <c r="E72" s="3" t="s">
        <v>21</v>
      </c>
      <c r="F72" s="3" t="s">
        <v>22</v>
      </c>
      <c r="G72" s="3" t="s">
        <v>23</v>
      </c>
    </row>
    <row r="73" spans="1:7" x14ac:dyDescent="0.2">
      <c r="A73" s="4" t="s">
        <v>24</v>
      </c>
      <c r="B73" s="6">
        <v>684</v>
      </c>
      <c r="C73" s="6">
        <v>684</v>
      </c>
      <c r="D73" s="6">
        <v>616</v>
      </c>
      <c r="E73" s="6">
        <v>582</v>
      </c>
      <c r="F73" s="6">
        <v>547</v>
      </c>
      <c r="G73" s="6">
        <v>445</v>
      </c>
    </row>
    <row r="74" spans="1:7" x14ac:dyDescent="0.2">
      <c r="A74" s="4" t="s">
        <v>25</v>
      </c>
      <c r="B74" s="7">
        <v>0.62</v>
      </c>
      <c r="C74" s="7">
        <v>0.65</v>
      </c>
      <c r="D74" s="7">
        <v>0.66</v>
      </c>
      <c r="E74" s="7">
        <v>0.67</v>
      </c>
      <c r="F74" s="7">
        <v>0.68</v>
      </c>
      <c r="G74" s="7">
        <v>0.7</v>
      </c>
    </row>
    <row r="78" spans="1:7" x14ac:dyDescent="0.2">
      <c r="A78" s="2" t="s">
        <v>9</v>
      </c>
      <c r="B78" s="3">
        <v>65</v>
      </c>
      <c r="C78" s="3">
        <v>0</v>
      </c>
    </row>
    <row r="79" spans="1:7" x14ac:dyDescent="0.2">
      <c r="A79" s="4" t="s">
        <v>11</v>
      </c>
      <c r="B79" s="3">
        <v>80</v>
      </c>
      <c r="C79" s="3">
        <v>80</v>
      </c>
      <c r="D79" s="3">
        <v>80</v>
      </c>
      <c r="E79" s="3">
        <v>80</v>
      </c>
      <c r="F79" s="3">
        <v>80</v>
      </c>
      <c r="G79" s="3">
        <v>80</v>
      </c>
    </row>
    <row r="80" spans="1:7" x14ac:dyDescent="0.2">
      <c r="A80" s="4" t="s">
        <v>13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</row>
    <row r="81" spans="1:7" x14ac:dyDescent="0.2">
      <c r="A81" s="4" t="s">
        <v>15</v>
      </c>
      <c r="B81" s="3">
        <v>1.7</v>
      </c>
      <c r="C81" s="3">
        <v>1.7</v>
      </c>
      <c r="D81" s="3">
        <v>1.7</v>
      </c>
      <c r="E81" s="3">
        <v>1.7</v>
      </c>
      <c r="F81" s="3">
        <v>1.7</v>
      </c>
      <c r="G81" s="3">
        <v>1.7</v>
      </c>
    </row>
    <row r="82" spans="1:7" x14ac:dyDescent="0.2">
      <c r="A82" s="4" t="s">
        <v>16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</row>
    <row r="83" spans="1:7" x14ac:dyDescent="0.2">
      <c r="A83" s="4" t="s">
        <v>17</v>
      </c>
      <c r="B83" s="3" t="s">
        <v>18</v>
      </c>
      <c r="C83" s="3" t="s">
        <v>19</v>
      </c>
      <c r="D83" s="3" t="s">
        <v>20</v>
      </c>
      <c r="E83" s="3" t="s">
        <v>21</v>
      </c>
      <c r="F83" s="3" t="s">
        <v>22</v>
      </c>
      <c r="G83" s="3" t="s">
        <v>23</v>
      </c>
    </row>
    <row r="84" spans="1:7" x14ac:dyDescent="0.2">
      <c r="A84" s="4" t="s">
        <v>24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</row>
    <row r="85" spans="1:7" x14ac:dyDescent="0.2">
      <c r="A85" s="4" t="s">
        <v>25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</row>
    <row r="89" spans="1:7" x14ac:dyDescent="0.2">
      <c r="A89" s="2" t="s">
        <v>9</v>
      </c>
      <c r="B89" s="3">
        <v>70</v>
      </c>
      <c r="C89" s="3">
        <v>1923</v>
      </c>
    </row>
    <row r="90" spans="1:7" x14ac:dyDescent="0.2">
      <c r="A90" s="4" t="s">
        <v>11</v>
      </c>
      <c r="B90" s="3">
        <v>80</v>
      </c>
      <c r="C90" s="3">
        <v>80</v>
      </c>
      <c r="D90" s="3">
        <v>80</v>
      </c>
      <c r="E90" s="3">
        <v>80</v>
      </c>
      <c r="F90" s="3">
        <v>80</v>
      </c>
      <c r="G90" s="3">
        <v>80</v>
      </c>
    </row>
    <row r="91" spans="1:7" x14ac:dyDescent="0.2">
      <c r="A91" s="4" t="s">
        <v>13</v>
      </c>
      <c r="B91" s="3">
        <v>1974</v>
      </c>
      <c r="C91" s="3">
        <v>1967</v>
      </c>
      <c r="D91" s="3">
        <v>1914</v>
      </c>
      <c r="E91" s="3">
        <v>1942</v>
      </c>
      <c r="F91" s="3">
        <v>1932</v>
      </c>
      <c r="G91" s="3">
        <v>1910</v>
      </c>
    </row>
    <row r="92" spans="1:7" x14ac:dyDescent="0.2">
      <c r="A92" s="4" t="s">
        <v>15</v>
      </c>
      <c r="B92" s="3">
        <v>1.7</v>
      </c>
      <c r="C92" s="3">
        <v>1.7</v>
      </c>
      <c r="D92" s="3">
        <v>1.7</v>
      </c>
      <c r="E92" s="3">
        <v>1.7</v>
      </c>
      <c r="F92" s="3">
        <v>1.7</v>
      </c>
      <c r="G92" s="3">
        <v>1.7</v>
      </c>
    </row>
    <row r="93" spans="1:7" x14ac:dyDescent="0.2">
      <c r="A93" s="4" t="s">
        <v>16</v>
      </c>
      <c r="B93" s="3">
        <v>1433</v>
      </c>
      <c r="C93" s="3">
        <v>1427</v>
      </c>
      <c r="D93" s="3">
        <v>1250</v>
      </c>
      <c r="E93" s="3">
        <v>1198</v>
      </c>
      <c r="F93" s="3">
        <v>1122</v>
      </c>
      <c r="G93" s="3">
        <v>902</v>
      </c>
    </row>
    <row r="94" spans="1:7" x14ac:dyDescent="0.2">
      <c r="A94" s="4" t="s">
        <v>17</v>
      </c>
      <c r="B94" s="3" t="s">
        <v>18</v>
      </c>
      <c r="C94" s="3" t="s">
        <v>19</v>
      </c>
      <c r="D94" s="3" t="s">
        <v>20</v>
      </c>
      <c r="E94" s="3" t="s">
        <v>21</v>
      </c>
      <c r="F94" s="3" t="s">
        <v>22</v>
      </c>
      <c r="G94" s="3" t="s">
        <v>23</v>
      </c>
    </row>
    <row r="95" spans="1:7" x14ac:dyDescent="0.2">
      <c r="A95" s="4" t="s">
        <v>24</v>
      </c>
      <c r="B95" s="6">
        <v>821</v>
      </c>
      <c r="C95" s="6">
        <v>821</v>
      </c>
      <c r="D95" s="6">
        <v>739</v>
      </c>
      <c r="E95" s="6">
        <v>698</v>
      </c>
      <c r="F95" s="6">
        <v>657</v>
      </c>
      <c r="G95" s="6">
        <v>534</v>
      </c>
    </row>
    <row r="96" spans="1:7" x14ac:dyDescent="0.2">
      <c r="A96" s="4" t="s">
        <v>25</v>
      </c>
      <c r="B96" s="7">
        <v>0.75</v>
      </c>
      <c r="C96" s="7">
        <v>0.78</v>
      </c>
      <c r="D96" s="7">
        <v>0.8</v>
      </c>
      <c r="E96" s="7">
        <v>0.81</v>
      </c>
      <c r="F96" s="7">
        <v>0.82</v>
      </c>
      <c r="G96" s="7">
        <v>0.84</v>
      </c>
    </row>
    <row r="100" spans="1:7" x14ac:dyDescent="0.2">
      <c r="A100" s="2" t="s">
        <v>9</v>
      </c>
      <c r="B100" s="3">
        <v>75</v>
      </c>
      <c r="C100" s="3">
        <v>0</v>
      </c>
    </row>
    <row r="101" spans="1:7" x14ac:dyDescent="0.2">
      <c r="A101" s="4" t="s">
        <v>11</v>
      </c>
      <c r="B101" s="3">
        <v>80</v>
      </c>
      <c r="C101" s="3">
        <v>80</v>
      </c>
      <c r="D101" s="3">
        <v>80</v>
      </c>
      <c r="E101" s="3">
        <v>80</v>
      </c>
      <c r="F101" s="3">
        <v>80</v>
      </c>
      <c r="G101" s="3">
        <v>80</v>
      </c>
    </row>
    <row r="102" spans="1:7" x14ac:dyDescent="0.2">
      <c r="A102" s="4" t="s">
        <v>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</row>
    <row r="103" spans="1:7" x14ac:dyDescent="0.2">
      <c r="A103" s="4" t="s">
        <v>15</v>
      </c>
      <c r="B103" s="3">
        <v>1.7</v>
      </c>
      <c r="C103" s="3">
        <v>1.7</v>
      </c>
      <c r="D103" s="3">
        <v>1.7</v>
      </c>
      <c r="E103" s="3">
        <v>1.7</v>
      </c>
      <c r="F103" s="3">
        <v>1.7</v>
      </c>
      <c r="G103" s="3">
        <v>1.7</v>
      </c>
    </row>
    <row r="104" spans="1:7" x14ac:dyDescent="0.2">
      <c r="A104" s="4" t="s">
        <v>16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2">
      <c r="A105" s="4" t="s">
        <v>17</v>
      </c>
      <c r="B105" s="3" t="s">
        <v>18</v>
      </c>
      <c r="C105" s="3" t="s">
        <v>19</v>
      </c>
      <c r="D105" s="3" t="s">
        <v>20</v>
      </c>
      <c r="E105" s="3" t="s">
        <v>21</v>
      </c>
      <c r="F105" s="3" t="s">
        <v>22</v>
      </c>
      <c r="G105" s="3" t="s">
        <v>23</v>
      </c>
    </row>
    <row r="106" spans="1:7" x14ac:dyDescent="0.2">
      <c r="A106" s="4" t="s">
        <v>24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</row>
    <row r="107" spans="1:7" x14ac:dyDescent="0.2">
      <c r="A107" s="4" t="s">
        <v>25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</row>
    <row r="111" spans="1:7" x14ac:dyDescent="0.2">
      <c r="A111" s="2" t="s">
        <v>9</v>
      </c>
      <c r="B111" s="3">
        <v>79</v>
      </c>
      <c r="C111" s="3">
        <v>2487</v>
      </c>
    </row>
    <row r="112" spans="1:7" x14ac:dyDescent="0.2">
      <c r="A112" s="4" t="s">
        <v>11</v>
      </c>
      <c r="B112" s="3">
        <v>80</v>
      </c>
      <c r="C112" s="3">
        <v>80</v>
      </c>
      <c r="D112" s="3">
        <v>80</v>
      </c>
      <c r="E112" s="3">
        <v>80</v>
      </c>
      <c r="F112" s="3">
        <v>80</v>
      </c>
      <c r="G112" s="3">
        <v>80</v>
      </c>
    </row>
    <row r="113" spans="1:9" x14ac:dyDescent="0.2">
      <c r="A113" s="4" t="s">
        <v>13</v>
      </c>
      <c r="B113" s="3">
        <v>2410</v>
      </c>
      <c r="C113" s="3">
        <v>2401</v>
      </c>
      <c r="D113" s="3">
        <v>2337</v>
      </c>
      <c r="E113" s="3">
        <v>2370</v>
      </c>
      <c r="F113" s="3">
        <v>2358</v>
      </c>
      <c r="G113" s="3">
        <v>2332</v>
      </c>
    </row>
    <row r="114" spans="1:9" x14ac:dyDescent="0.2">
      <c r="A114" s="4" t="s">
        <v>15</v>
      </c>
      <c r="B114" s="3">
        <v>1.7</v>
      </c>
      <c r="C114" s="3">
        <v>1.7</v>
      </c>
      <c r="D114" s="3">
        <v>1.7</v>
      </c>
      <c r="E114" s="3">
        <v>1.7</v>
      </c>
      <c r="F114" s="3">
        <v>1.7</v>
      </c>
      <c r="G114" s="3">
        <v>1.7</v>
      </c>
    </row>
    <row r="115" spans="1:9" x14ac:dyDescent="0.2">
      <c r="A115" s="4" t="s">
        <v>16</v>
      </c>
      <c r="B115" s="3">
        <v>1591</v>
      </c>
      <c r="C115" s="3">
        <v>1585</v>
      </c>
      <c r="D115" s="3">
        <v>1389</v>
      </c>
      <c r="E115" s="3">
        <v>1330</v>
      </c>
      <c r="F115" s="3">
        <v>1245</v>
      </c>
      <c r="G115" s="3">
        <v>1002</v>
      </c>
    </row>
    <row r="116" spans="1:9" x14ac:dyDescent="0.2">
      <c r="A116" s="4" t="s">
        <v>17</v>
      </c>
      <c r="B116" s="3" t="s">
        <v>18</v>
      </c>
      <c r="C116" s="3" t="s">
        <v>19</v>
      </c>
      <c r="D116" s="3" t="s">
        <v>20</v>
      </c>
      <c r="E116" s="3" t="s">
        <v>21</v>
      </c>
      <c r="F116" s="3" t="s">
        <v>22</v>
      </c>
      <c r="G116" s="3" t="s">
        <v>23</v>
      </c>
    </row>
    <row r="117" spans="1:9" x14ac:dyDescent="0.2">
      <c r="A117" s="4" t="s">
        <v>24</v>
      </c>
      <c r="B117" s="6">
        <v>966</v>
      </c>
      <c r="C117" s="6">
        <v>966</v>
      </c>
      <c r="D117" s="6">
        <v>870</v>
      </c>
      <c r="E117" s="6">
        <v>821</v>
      </c>
      <c r="F117" s="6">
        <v>772</v>
      </c>
      <c r="G117" s="6">
        <v>629</v>
      </c>
    </row>
    <row r="118" spans="1:9" x14ac:dyDescent="0.2">
      <c r="A118" s="4" t="s">
        <v>25</v>
      </c>
      <c r="B118" s="7">
        <v>0.88</v>
      </c>
      <c r="C118" s="7">
        <v>0.92</v>
      </c>
      <c r="D118" s="7">
        <v>0.94</v>
      </c>
      <c r="E118" s="7">
        <v>0.95</v>
      </c>
      <c r="F118" s="7">
        <v>0.97</v>
      </c>
      <c r="G118" s="7">
        <v>0.99</v>
      </c>
    </row>
    <row r="122" spans="1:9" x14ac:dyDescent="0.2">
      <c r="C122">
        <v>1250</v>
      </c>
      <c r="D122">
        <v>1095</v>
      </c>
      <c r="E122">
        <f>(D122*C123)/(C122*D123)*2600</f>
        <v>1278.2838926174497</v>
      </c>
      <c r="G122">
        <v>1996</v>
      </c>
      <c r="H122">
        <v>1952</v>
      </c>
      <c r="I122">
        <f>(H122*G123)/(G122*H123)*2600</f>
        <v>2486.9609348567265</v>
      </c>
    </row>
    <row r="123" spans="1:9" x14ac:dyDescent="0.2">
      <c r="C123">
        <v>1338</v>
      </c>
      <c r="D123">
        <v>2384</v>
      </c>
      <c r="G123">
        <v>2410</v>
      </c>
      <c r="H123">
        <v>2464</v>
      </c>
      <c r="I123">
        <f>G123/H123</f>
        <v>0.97808441558441561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activeCell="Z54" sqref="Z54"/>
    </sheetView>
  </sheetViews>
  <sheetFormatPr defaultRowHeight="14.25" x14ac:dyDescent="0.2"/>
  <cols>
    <col min="1" max="11" width="10.75" customWidth="1"/>
  </cols>
  <sheetData>
    <row r="1" spans="1:10" x14ac:dyDescent="0.2">
      <c r="A1" t="s">
        <v>28</v>
      </c>
      <c r="C1" t="s">
        <v>3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J1" t="s">
        <v>33</v>
      </c>
    </row>
    <row r="2" spans="1:10" x14ac:dyDescent="0.2">
      <c r="C2">
        <v>1</v>
      </c>
      <c r="F2">
        <v>24</v>
      </c>
      <c r="G2">
        <v>3000</v>
      </c>
      <c r="H2" s="8">
        <f t="shared" ref="H2:H18" si="0">D2/D$81</f>
        <v>0</v>
      </c>
      <c r="I2" s="8">
        <f t="shared" ref="I2:I18" si="1">E2/E$81</f>
        <v>0</v>
      </c>
      <c r="J2" s="9">
        <f t="shared" ref="J2:J18" si="2">F2/F$81</f>
        <v>2.6200873362445413E-2</v>
      </c>
    </row>
    <row r="3" spans="1:10" x14ac:dyDescent="0.2">
      <c r="C3">
        <v>2</v>
      </c>
      <c r="D3">
        <v>149</v>
      </c>
      <c r="E3">
        <v>152</v>
      </c>
      <c r="F3">
        <v>28</v>
      </c>
      <c r="H3" s="8">
        <f t="shared" si="0"/>
        <v>5.7373892953407779E-2</v>
      </c>
      <c r="I3" s="8">
        <f t="shared" si="1"/>
        <v>5.8529072006160955E-2</v>
      </c>
      <c r="J3" s="9">
        <f t="shared" si="2"/>
        <v>3.0567685589519649E-2</v>
      </c>
    </row>
    <row r="4" spans="1:10" x14ac:dyDescent="0.2">
      <c r="C4">
        <v>3</v>
      </c>
      <c r="F4">
        <v>32</v>
      </c>
      <c r="H4" s="8">
        <f t="shared" si="0"/>
        <v>0</v>
      </c>
      <c r="I4" s="8">
        <f t="shared" si="1"/>
        <v>0</v>
      </c>
      <c r="J4" s="9">
        <f t="shared" si="2"/>
        <v>3.4934497816593885E-2</v>
      </c>
    </row>
    <row r="5" spans="1:10" x14ac:dyDescent="0.2">
      <c r="A5">
        <v>9</v>
      </c>
      <c r="B5">
        <v>11</v>
      </c>
      <c r="C5">
        <v>4</v>
      </c>
      <c r="D5">
        <v>170</v>
      </c>
      <c r="E5">
        <v>172</v>
      </c>
      <c r="F5">
        <v>36</v>
      </c>
      <c r="H5" s="8">
        <f t="shared" si="0"/>
        <v>6.5460146322680018E-2</v>
      </c>
      <c r="I5" s="8">
        <f t="shared" si="1"/>
        <v>6.6230265691182136E-2</v>
      </c>
      <c r="J5" s="9">
        <f t="shared" si="2"/>
        <v>3.9301310043668124E-2</v>
      </c>
    </row>
    <row r="6" spans="1:10" x14ac:dyDescent="0.2">
      <c r="C6">
        <v>5</v>
      </c>
      <c r="F6">
        <v>40</v>
      </c>
      <c r="H6" s="8">
        <f t="shared" si="0"/>
        <v>0</v>
      </c>
      <c r="I6" s="8">
        <f t="shared" si="1"/>
        <v>0</v>
      </c>
      <c r="J6" s="9">
        <f t="shared" si="2"/>
        <v>4.3668122270742356E-2</v>
      </c>
    </row>
    <row r="7" spans="1:10" x14ac:dyDescent="0.2">
      <c r="C7">
        <v>6</v>
      </c>
      <c r="D7">
        <v>206</v>
      </c>
      <c r="E7">
        <v>210</v>
      </c>
      <c r="F7">
        <v>44</v>
      </c>
      <c r="H7" s="8">
        <f t="shared" si="0"/>
        <v>7.9322294955718131E-2</v>
      </c>
      <c r="I7" s="8">
        <f t="shared" si="1"/>
        <v>8.0862533692722366E-2</v>
      </c>
      <c r="J7" s="9">
        <f t="shared" si="2"/>
        <v>4.8034934497816595E-2</v>
      </c>
    </row>
    <row r="8" spans="1:10" x14ac:dyDescent="0.2">
      <c r="C8">
        <v>7</v>
      </c>
      <c r="F8">
        <v>48</v>
      </c>
      <c r="H8" s="8">
        <f t="shared" si="0"/>
        <v>0</v>
      </c>
      <c r="I8" s="8">
        <f t="shared" si="1"/>
        <v>0</v>
      </c>
      <c r="J8" s="9">
        <f t="shared" si="2"/>
        <v>5.2401746724890827E-2</v>
      </c>
    </row>
    <row r="9" spans="1:10" x14ac:dyDescent="0.2">
      <c r="C9">
        <v>8</v>
      </c>
      <c r="F9">
        <v>52</v>
      </c>
      <c r="H9" s="8">
        <f t="shared" si="0"/>
        <v>0</v>
      </c>
      <c r="I9" s="8">
        <f t="shared" si="1"/>
        <v>0</v>
      </c>
      <c r="J9" s="9">
        <f t="shared" si="2"/>
        <v>5.6768558951965066E-2</v>
      </c>
    </row>
    <row r="10" spans="1:10" x14ac:dyDescent="0.2">
      <c r="C10">
        <v>9</v>
      </c>
      <c r="F10">
        <v>56</v>
      </c>
      <c r="G10">
        <v>3000</v>
      </c>
      <c r="H10" s="8">
        <f t="shared" si="0"/>
        <v>0</v>
      </c>
      <c r="I10" s="8">
        <f t="shared" si="1"/>
        <v>0</v>
      </c>
      <c r="J10" s="9">
        <f t="shared" si="2"/>
        <v>6.1135371179039298E-2</v>
      </c>
    </row>
    <row r="11" spans="1:10" x14ac:dyDescent="0.2">
      <c r="A11">
        <v>11</v>
      </c>
      <c r="B11">
        <v>12</v>
      </c>
      <c r="C11">
        <v>10</v>
      </c>
      <c r="D11">
        <v>234</v>
      </c>
      <c r="E11">
        <v>242</v>
      </c>
      <c r="F11">
        <v>62</v>
      </c>
      <c r="H11" s="8">
        <f t="shared" si="0"/>
        <v>9.0103966114747788E-2</v>
      </c>
      <c r="I11" s="8">
        <f t="shared" si="1"/>
        <v>9.3184443588756258E-2</v>
      </c>
      <c r="J11" s="9">
        <f t="shared" si="2"/>
        <v>6.768558951965066E-2</v>
      </c>
    </row>
    <row r="12" spans="1:10" x14ac:dyDescent="0.2">
      <c r="C12">
        <v>11</v>
      </c>
      <c r="F12">
        <v>68</v>
      </c>
      <c r="H12" s="8">
        <f t="shared" si="0"/>
        <v>0</v>
      </c>
      <c r="I12" s="8">
        <f t="shared" si="1"/>
        <v>0</v>
      </c>
      <c r="J12" s="9">
        <f t="shared" si="2"/>
        <v>7.4235807860262015E-2</v>
      </c>
    </row>
    <row r="13" spans="1:10" x14ac:dyDescent="0.2">
      <c r="C13">
        <v>12</v>
      </c>
      <c r="F13">
        <v>74</v>
      </c>
      <c r="H13" s="8">
        <f t="shared" si="0"/>
        <v>0</v>
      </c>
      <c r="I13" s="8">
        <f t="shared" si="1"/>
        <v>0</v>
      </c>
      <c r="J13" s="9">
        <f t="shared" si="2"/>
        <v>8.0786026200873357E-2</v>
      </c>
    </row>
    <row r="14" spans="1:10" x14ac:dyDescent="0.2">
      <c r="C14">
        <v>13</v>
      </c>
      <c r="F14">
        <v>80</v>
      </c>
      <c r="H14" s="8">
        <f t="shared" si="0"/>
        <v>0</v>
      </c>
      <c r="I14" s="8">
        <f t="shared" si="1"/>
        <v>0</v>
      </c>
      <c r="J14" s="9">
        <f t="shared" si="2"/>
        <v>8.7336244541484712E-2</v>
      </c>
    </row>
    <row r="15" spans="1:10" x14ac:dyDescent="0.2">
      <c r="A15">
        <v>10</v>
      </c>
      <c r="B15">
        <v>11</v>
      </c>
      <c r="C15">
        <v>14</v>
      </c>
      <c r="D15">
        <v>274</v>
      </c>
      <c r="E15">
        <v>280</v>
      </c>
      <c r="F15">
        <v>86</v>
      </c>
      <c r="H15" s="8">
        <f t="shared" si="0"/>
        <v>0.10550635348479014</v>
      </c>
      <c r="I15" s="8">
        <f t="shared" si="1"/>
        <v>0.1078167115902965</v>
      </c>
      <c r="J15" s="9">
        <f t="shared" si="2"/>
        <v>9.3886462882096067E-2</v>
      </c>
    </row>
    <row r="16" spans="1:10" x14ac:dyDescent="0.2">
      <c r="A16">
        <v>9</v>
      </c>
      <c r="B16">
        <v>16</v>
      </c>
      <c r="C16">
        <v>15</v>
      </c>
      <c r="D16">
        <v>289</v>
      </c>
      <c r="E16">
        <v>290</v>
      </c>
      <c r="F16">
        <v>92</v>
      </c>
      <c r="H16" s="8">
        <f t="shared" si="0"/>
        <v>0.11128224874855602</v>
      </c>
      <c r="I16" s="8">
        <f t="shared" si="1"/>
        <v>0.11166730843280709</v>
      </c>
      <c r="J16" s="9">
        <f t="shared" si="2"/>
        <v>0.10043668122270742</v>
      </c>
    </row>
    <row r="17" spans="1:10" x14ac:dyDescent="0.2">
      <c r="C17">
        <v>16</v>
      </c>
      <c r="F17">
        <v>98</v>
      </c>
      <c r="H17" s="8">
        <f t="shared" si="0"/>
        <v>0</v>
      </c>
      <c r="I17" s="8">
        <f t="shared" si="1"/>
        <v>0</v>
      </c>
      <c r="J17" s="9">
        <f t="shared" si="2"/>
        <v>0.10698689956331878</v>
      </c>
    </row>
    <row r="18" spans="1:10" x14ac:dyDescent="0.2">
      <c r="C18">
        <v>17</v>
      </c>
      <c r="F18">
        <v>104</v>
      </c>
      <c r="H18" s="8">
        <f t="shared" si="0"/>
        <v>0</v>
      </c>
      <c r="I18" s="8">
        <f t="shared" si="1"/>
        <v>0</v>
      </c>
      <c r="J18" s="9">
        <f t="shared" si="2"/>
        <v>0.11353711790393013</v>
      </c>
    </row>
    <row r="19" spans="1:10" x14ac:dyDescent="0.2">
      <c r="C19">
        <v>18</v>
      </c>
      <c r="F19">
        <v>110</v>
      </c>
      <c r="H19" s="8">
        <f t="shared" ref="H19:H50" si="3">D19/D$81</f>
        <v>0</v>
      </c>
      <c r="I19" s="8">
        <f>E20/E$81</f>
        <v>0.12591451675009627</v>
      </c>
      <c r="J19" s="9">
        <f t="shared" ref="J19:J50" si="4">F19/F$81</f>
        <v>0.12008733624454149</v>
      </c>
    </row>
    <row r="20" spans="1:10" x14ac:dyDescent="0.2">
      <c r="A20">
        <v>8</v>
      </c>
      <c r="B20">
        <v>9</v>
      </c>
      <c r="C20">
        <v>19</v>
      </c>
      <c r="D20">
        <v>324</v>
      </c>
      <c r="E20">
        <v>327</v>
      </c>
      <c r="F20">
        <v>116</v>
      </c>
      <c r="G20">
        <v>3000</v>
      </c>
      <c r="H20" s="8">
        <f t="shared" si="3"/>
        <v>0.12475933769734308</v>
      </c>
      <c r="I20" s="8">
        <f t="shared" ref="I20:I51" si="5">E20/E$81</f>
        <v>0.12591451675009627</v>
      </c>
      <c r="J20" s="9">
        <f t="shared" si="4"/>
        <v>0.12663755458515283</v>
      </c>
    </row>
    <row r="21" spans="1:10" x14ac:dyDescent="0.2">
      <c r="C21">
        <v>20</v>
      </c>
      <c r="F21">
        <v>124</v>
      </c>
      <c r="H21" s="8">
        <f t="shared" si="3"/>
        <v>0</v>
      </c>
      <c r="I21" s="8">
        <f t="shared" si="5"/>
        <v>0</v>
      </c>
      <c r="J21" s="9">
        <f t="shared" si="4"/>
        <v>0.13537117903930132</v>
      </c>
    </row>
    <row r="22" spans="1:10" x14ac:dyDescent="0.2">
      <c r="C22">
        <v>21</v>
      </c>
      <c r="F22">
        <v>132</v>
      </c>
      <c r="H22" s="8">
        <f t="shared" si="3"/>
        <v>0</v>
      </c>
      <c r="I22" s="8">
        <f t="shared" si="5"/>
        <v>0</v>
      </c>
      <c r="J22" s="9">
        <f t="shared" si="4"/>
        <v>0.14410480349344978</v>
      </c>
    </row>
    <row r="23" spans="1:10" x14ac:dyDescent="0.2">
      <c r="A23">
        <v>14</v>
      </c>
      <c r="B23">
        <v>15</v>
      </c>
      <c r="C23">
        <v>22</v>
      </c>
      <c r="D23">
        <v>370</v>
      </c>
      <c r="E23">
        <v>373</v>
      </c>
      <c r="F23">
        <v>140</v>
      </c>
      <c r="H23" s="8">
        <f t="shared" si="3"/>
        <v>0.14247208317289181</v>
      </c>
      <c r="I23" s="8">
        <f t="shared" si="5"/>
        <v>0.14362726222564498</v>
      </c>
      <c r="J23" s="9">
        <f t="shared" si="4"/>
        <v>0.15283842794759825</v>
      </c>
    </row>
    <row r="24" spans="1:10" x14ac:dyDescent="0.2">
      <c r="A24">
        <v>14</v>
      </c>
      <c r="B24">
        <v>17</v>
      </c>
      <c r="C24">
        <v>23</v>
      </c>
      <c r="D24">
        <v>387</v>
      </c>
      <c r="E24">
        <v>387</v>
      </c>
      <c r="F24">
        <v>148</v>
      </c>
      <c r="H24" s="8">
        <f t="shared" si="3"/>
        <v>0.14901809780515979</v>
      </c>
      <c r="I24" s="8">
        <f t="shared" si="5"/>
        <v>0.14901809780515979</v>
      </c>
      <c r="J24" s="9">
        <f t="shared" si="4"/>
        <v>0.16157205240174671</v>
      </c>
    </row>
    <row r="25" spans="1:10" x14ac:dyDescent="0.2">
      <c r="C25">
        <v>24</v>
      </c>
      <c r="F25">
        <v>156</v>
      </c>
      <c r="H25" s="8">
        <f t="shared" si="3"/>
        <v>0</v>
      </c>
      <c r="I25" s="8">
        <f t="shared" si="5"/>
        <v>0</v>
      </c>
      <c r="J25" s="9">
        <f t="shared" si="4"/>
        <v>0.1703056768558952</v>
      </c>
    </row>
    <row r="26" spans="1:10" x14ac:dyDescent="0.2">
      <c r="A26">
        <v>14</v>
      </c>
      <c r="B26">
        <v>15</v>
      </c>
      <c r="C26">
        <v>25</v>
      </c>
      <c r="D26">
        <v>415</v>
      </c>
      <c r="E26">
        <v>418</v>
      </c>
      <c r="F26">
        <v>164</v>
      </c>
      <c r="H26" s="8">
        <f t="shared" si="3"/>
        <v>0.15979976896418946</v>
      </c>
      <c r="I26" s="8">
        <f t="shared" si="5"/>
        <v>0.16095494801694263</v>
      </c>
      <c r="J26" s="9">
        <f t="shared" si="4"/>
        <v>0.17903930131004367</v>
      </c>
    </row>
    <row r="27" spans="1:10" x14ac:dyDescent="0.2">
      <c r="C27">
        <v>26</v>
      </c>
      <c r="F27">
        <v>172</v>
      </c>
      <c r="H27" s="8">
        <f t="shared" si="3"/>
        <v>0</v>
      </c>
      <c r="I27" s="8">
        <f t="shared" si="5"/>
        <v>0</v>
      </c>
      <c r="J27" s="9">
        <f t="shared" si="4"/>
        <v>0.18777292576419213</v>
      </c>
    </row>
    <row r="28" spans="1:10" x14ac:dyDescent="0.2">
      <c r="A28">
        <v>12</v>
      </c>
      <c r="B28">
        <v>16</v>
      </c>
      <c r="C28">
        <v>27</v>
      </c>
      <c r="D28">
        <v>443</v>
      </c>
      <c r="E28">
        <v>446</v>
      </c>
      <c r="F28">
        <v>180</v>
      </c>
      <c r="H28" s="8">
        <f t="shared" si="3"/>
        <v>0.1705814401232191</v>
      </c>
      <c r="I28" s="8">
        <f t="shared" si="5"/>
        <v>0.17173661917597227</v>
      </c>
      <c r="J28" s="9">
        <f t="shared" si="4"/>
        <v>0.1965065502183406</v>
      </c>
    </row>
    <row r="29" spans="1:10" x14ac:dyDescent="0.2">
      <c r="C29">
        <v>28</v>
      </c>
      <c r="F29">
        <v>188</v>
      </c>
      <c r="H29" s="8">
        <f t="shared" si="3"/>
        <v>0</v>
      </c>
      <c r="I29" s="8">
        <f t="shared" si="5"/>
        <v>0</v>
      </c>
      <c r="J29" s="9">
        <f t="shared" si="4"/>
        <v>0.20524017467248909</v>
      </c>
    </row>
    <row r="30" spans="1:10" x14ac:dyDescent="0.2">
      <c r="C30">
        <v>29</v>
      </c>
      <c r="F30">
        <v>196</v>
      </c>
      <c r="G30">
        <v>3000</v>
      </c>
      <c r="H30" s="8">
        <f t="shared" si="3"/>
        <v>0</v>
      </c>
      <c r="I30" s="8">
        <f t="shared" si="5"/>
        <v>0</v>
      </c>
      <c r="J30" s="9">
        <f t="shared" si="4"/>
        <v>0.21397379912663755</v>
      </c>
    </row>
    <row r="31" spans="1:10" x14ac:dyDescent="0.2">
      <c r="C31">
        <v>30</v>
      </c>
      <c r="D31">
        <v>515</v>
      </c>
      <c r="E31">
        <v>516</v>
      </c>
      <c r="F31">
        <v>206</v>
      </c>
      <c r="H31" s="8">
        <f t="shared" si="3"/>
        <v>0.19830573738929533</v>
      </c>
      <c r="I31" s="8">
        <f t="shared" si="5"/>
        <v>0.19869079707354639</v>
      </c>
      <c r="J31" s="9">
        <f t="shared" si="4"/>
        <v>0.22489082969432314</v>
      </c>
    </row>
    <row r="32" spans="1:10" x14ac:dyDescent="0.2">
      <c r="C32">
        <v>31</v>
      </c>
      <c r="F32">
        <v>216</v>
      </c>
      <c r="H32" s="8">
        <f t="shared" si="3"/>
        <v>0</v>
      </c>
      <c r="I32" s="8">
        <f t="shared" si="5"/>
        <v>0</v>
      </c>
      <c r="J32" s="9">
        <f t="shared" si="4"/>
        <v>0.23580786026200873</v>
      </c>
    </row>
    <row r="33" spans="1:10" x14ac:dyDescent="0.2">
      <c r="C33">
        <v>32</v>
      </c>
      <c r="F33">
        <v>226</v>
      </c>
      <c r="H33" s="8">
        <f t="shared" si="3"/>
        <v>0</v>
      </c>
      <c r="I33" s="8">
        <f t="shared" si="5"/>
        <v>0</v>
      </c>
      <c r="J33" s="9">
        <f t="shared" si="4"/>
        <v>0.24672489082969432</v>
      </c>
    </row>
    <row r="34" spans="1:10" x14ac:dyDescent="0.2">
      <c r="C34">
        <v>33</v>
      </c>
      <c r="D34">
        <v>580</v>
      </c>
      <c r="E34">
        <v>583</v>
      </c>
      <c r="F34">
        <v>236</v>
      </c>
      <c r="H34" s="8">
        <f t="shared" si="3"/>
        <v>0.22333461686561418</v>
      </c>
      <c r="I34" s="8">
        <f t="shared" si="5"/>
        <v>0.22448979591836735</v>
      </c>
      <c r="J34" s="9">
        <f t="shared" si="4"/>
        <v>0.2576419213973799</v>
      </c>
    </row>
    <row r="35" spans="1:10" x14ac:dyDescent="0.2">
      <c r="A35">
        <v>16</v>
      </c>
      <c r="B35">
        <v>22</v>
      </c>
      <c r="C35">
        <v>34</v>
      </c>
      <c r="D35">
        <v>599</v>
      </c>
      <c r="E35">
        <v>602</v>
      </c>
      <c r="F35">
        <v>246</v>
      </c>
      <c r="H35" s="8">
        <f t="shared" si="3"/>
        <v>0.23065075086638429</v>
      </c>
      <c r="I35" s="8">
        <f t="shared" si="5"/>
        <v>0.23180592991913745</v>
      </c>
      <c r="J35" s="9">
        <f t="shared" si="4"/>
        <v>0.26855895196506552</v>
      </c>
    </row>
    <row r="36" spans="1:10" x14ac:dyDescent="0.2">
      <c r="A36">
        <v>10</v>
      </c>
      <c r="B36">
        <v>16</v>
      </c>
      <c r="C36">
        <v>35</v>
      </c>
      <c r="D36">
        <v>612</v>
      </c>
      <c r="E36">
        <v>615</v>
      </c>
      <c r="F36">
        <v>256</v>
      </c>
      <c r="H36" s="8">
        <f t="shared" si="3"/>
        <v>0.23565652676164806</v>
      </c>
      <c r="I36" s="8">
        <f t="shared" si="5"/>
        <v>0.23681170581440122</v>
      </c>
      <c r="J36" s="9">
        <f t="shared" si="4"/>
        <v>0.27947598253275108</v>
      </c>
    </row>
    <row r="37" spans="1:10" x14ac:dyDescent="0.2">
      <c r="C37">
        <v>36</v>
      </c>
      <c r="F37">
        <v>266</v>
      </c>
      <c r="H37" s="8">
        <f t="shared" si="3"/>
        <v>0</v>
      </c>
      <c r="I37" s="8">
        <f t="shared" si="5"/>
        <v>0</v>
      </c>
      <c r="J37" s="9">
        <f t="shared" si="4"/>
        <v>0.29039301310043669</v>
      </c>
    </row>
    <row r="38" spans="1:10" x14ac:dyDescent="0.2">
      <c r="C38">
        <v>37</v>
      </c>
      <c r="D38">
        <v>673</v>
      </c>
      <c r="E38">
        <v>676</v>
      </c>
      <c r="F38">
        <v>276</v>
      </c>
      <c r="H38" s="8">
        <f t="shared" si="3"/>
        <v>0.25914516750096267</v>
      </c>
      <c r="I38" s="8">
        <f t="shared" si="5"/>
        <v>0.26030034655371581</v>
      </c>
      <c r="J38" s="9">
        <f t="shared" si="4"/>
        <v>0.30131004366812225</v>
      </c>
    </row>
    <row r="39" spans="1:10" x14ac:dyDescent="0.2">
      <c r="C39">
        <v>38</v>
      </c>
      <c r="F39">
        <v>286</v>
      </c>
      <c r="H39" s="8">
        <f t="shared" si="3"/>
        <v>0</v>
      </c>
      <c r="I39" s="8">
        <f t="shared" si="5"/>
        <v>0</v>
      </c>
      <c r="J39" s="9">
        <f t="shared" si="4"/>
        <v>0.31222707423580787</v>
      </c>
    </row>
    <row r="40" spans="1:10" x14ac:dyDescent="0.2">
      <c r="C40">
        <v>39</v>
      </c>
      <c r="F40">
        <v>296</v>
      </c>
      <c r="G40">
        <v>3000</v>
      </c>
      <c r="H40" s="8">
        <f t="shared" si="3"/>
        <v>0</v>
      </c>
      <c r="I40" s="8">
        <f t="shared" si="5"/>
        <v>0</v>
      </c>
      <c r="J40" s="9">
        <f t="shared" si="4"/>
        <v>0.32314410480349343</v>
      </c>
    </row>
    <row r="41" spans="1:10" x14ac:dyDescent="0.2">
      <c r="C41">
        <v>40</v>
      </c>
      <c r="F41">
        <v>308</v>
      </c>
      <c r="H41" s="8">
        <f t="shared" si="3"/>
        <v>0</v>
      </c>
      <c r="I41" s="8">
        <f t="shared" si="5"/>
        <v>0</v>
      </c>
      <c r="J41" s="9">
        <f t="shared" si="4"/>
        <v>0.33624454148471616</v>
      </c>
    </row>
    <row r="42" spans="1:10" x14ac:dyDescent="0.2">
      <c r="C42">
        <v>41</v>
      </c>
      <c r="F42">
        <v>320</v>
      </c>
      <c r="H42" s="8">
        <f t="shared" si="3"/>
        <v>0</v>
      </c>
      <c r="I42" s="8">
        <f t="shared" si="5"/>
        <v>0</v>
      </c>
      <c r="J42" s="9">
        <f t="shared" si="4"/>
        <v>0.34934497816593885</v>
      </c>
    </row>
    <row r="43" spans="1:10" x14ac:dyDescent="0.2">
      <c r="C43">
        <v>42</v>
      </c>
      <c r="D43">
        <v>799</v>
      </c>
      <c r="E43">
        <v>807</v>
      </c>
      <c r="F43">
        <v>332</v>
      </c>
      <c r="H43" s="8">
        <f t="shared" si="3"/>
        <v>0.30766268771659605</v>
      </c>
      <c r="I43" s="8">
        <f t="shared" si="5"/>
        <v>0.31074316519060452</v>
      </c>
      <c r="J43" s="9">
        <f t="shared" si="4"/>
        <v>0.36244541484716158</v>
      </c>
    </row>
    <row r="44" spans="1:10" x14ac:dyDescent="0.2">
      <c r="C44">
        <v>43</v>
      </c>
      <c r="F44">
        <v>344</v>
      </c>
      <c r="H44" s="8">
        <f t="shared" si="3"/>
        <v>0</v>
      </c>
      <c r="I44" s="8">
        <f t="shared" si="5"/>
        <v>0</v>
      </c>
      <c r="J44" s="9">
        <f t="shared" si="4"/>
        <v>0.37554585152838427</v>
      </c>
    </row>
    <row r="45" spans="1:10" x14ac:dyDescent="0.2">
      <c r="C45">
        <v>44</v>
      </c>
      <c r="F45">
        <v>356</v>
      </c>
      <c r="H45" s="8">
        <f t="shared" si="3"/>
        <v>0</v>
      </c>
      <c r="I45" s="8">
        <f t="shared" si="5"/>
        <v>0</v>
      </c>
      <c r="J45" s="9">
        <f t="shared" si="4"/>
        <v>0.388646288209607</v>
      </c>
    </row>
    <row r="46" spans="1:10" x14ac:dyDescent="0.2">
      <c r="C46">
        <v>45</v>
      </c>
      <c r="D46">
        <v>882</v>
      </c>
      <c r="E46">
        <v>889</v>
      </c>
      <c r="F46">
        <v>368</v>
      </c>
      <c r="H46" s="8">
        <f t="shared" si="3"/>
        <v>0.33962264150943394</v>
      </c>
      <c r="I46" s="8">
        <f t="shared" si="5"/>
        <v>0.3423180592991914</v>
      </c>
      <c r="J46" s="9">
        <f t="shared" si="4"/>
        <v>0.40174672489082969</v>
      </c>
    </row>
    <row r="47" spans="1:10" x14ac:dyDescent="0.2">
      <c r="C47">
        <v>46</v>
      </c>
      <c r="F47">
        <v>380</v>
      </c>
      <c r="H47" s="8">
        <f t="shared" si="3"/>
        <v>0</v>
      </c>
      <c r="I47" s="8">
        <f t="shared" si="5"/>
        <v>0</v>
      </c>
      <c r="J47" s="9">
        <f t="shared" si="4"/>
        <v>0.41484716157205243</v>
      </c>
    </row>
    <row r="48" spans="1:10" x14ac:dyDescent="0.2">
      <c r="C48">
        <v>47</v>
      </c>
      <c r="F48">
        <v>392</v>
      </c>
      <c r="H48" s="8">
        <f t="shared" si="3"/>
        <v>0</v>
      </c>
      <c r="I48" s="8">
        <f t="shared" si="5"/>
        <v>0</v>
      </c>
      <c r="J48" s="9">
        <f t="shared" si="4"/>
        <v>0.42794759825327511</v>
      </c>
    </row>
    <row r="49" spans="1:10" x14ac:dyDescent="0.2">
      <c r="C49">
        <v>48</v>
      </c>
      <c r="F49">
        <v>404</v>
      </c>
      <c r="H49" s="8">
        <f t="shared" si="3"/>
        <v>0</v>
      </c>
      <c r="I49" s="8">
        <f t="shared" si="5"/>
        <v>0</v>
      </c>
      <c r="J49" s="9">
        <f t="shared" si="4"/>
        <v>0.44104803493449779</v>
      </c>
    </row>
    <row r="50" spans="1:10" x14ac:dyDescent="0.2">
      <c r="C50">
        <v>49</v>
      </c>
      <c r="F50">
        <v>416</v>
      </c>
      <c r="G50">
        <v>3000</v>
      </c>
      <c r="H50" s="8">
        <f t="shared" si="3"/>
        <v>0</v>
      </c>
      <c r="I50" s="8">
        <f t="shared" si="5"/>
        <v>0</v>
      </c>
      <c r="J50" s="9">
        <f t="shared" si="4"/>
        <v>0.45414847161572053</v>
      </c>
    </row>
    <row r="51" spans="1:10" x14ac:dyDescent="0.2">
      <c r="C51">
        <v>50</v>
      </c>
      <c r="D51">
        <v>1046</v>
      </c>
      <c r="E51">
        <v>1048</v>
      </c>
      <c r="F51">
        <v>430</v>
      </c>
      <c r="H51" s="8">
        <f t="shared" ref="H51:H81" si="6">D51/D$81</f>
        <v>0.40277242972660765</v>
      </c>
      <c r="I51" s="8">
        <f t="shared" si="5"/>
        <v>0.40354254909510973</v>
      </c>
      <c r="J51" s="9">
        <f t="shared" ref="J51:J81" si="7">F51/F$81</f>
        <v>0.46943231441048033</v>
      </c>
    </row>
    <row r="52" spans="1:10" x14ac:dyDescent="0.2">
      <c r="C52">
        <v>51</v>
      </c>
      <c r="F52">
        <v>444</v>
      </c>
      <c r="H52" s="8">
        <f t="shared" si="6"/>
        <v>0</v>
      </c>
      <c r="I52" s="8">
        <f t="shared" ref="I52:I81" si="8">E52/E$81</f>
        <v>0</v>
      </c>
      <c r="J52" s="9">
        <f t="shared" si="7"/>
        <v>0.48471615720524019</v>
      </c>
    </row>
    <row r="53" spans="1:10" x14ac:dyDescent="0.2">
      <c r="C53">
        <v>52</v>
      </c>
      <c r="F53">
        <v>458</v>
      </c>
      <c r="H53" s="8">
        <f t="shared" si="6"/>
        <v>0</v>
      </c>
      <c r="I53" s="8">
        <f t="shared" si="8"/>
        <v>0</v>
      </c>
      <c r="J53" s="9">
        <f t="shared" si="7"/>
        <v>0.5</v>
      </c>
    </row>
    <row r="54" spans="1:10" x14ac:dyDescent="0.2">
      <c r="C54">
        <v>53</v>
      </c>
      <c r="F54">
        <v>472</v>
      </c>
      <c r="H54" s="8">
        <f t="shared" si="6"/>
        <v>0</v>
      </c>
      <c r="I54" s="8">
        <f t="shared" si="8"/>
        <v>0</v>
      </c>
      <c r="J54" s="9">
        <f t="shared" si="7"/>
        <v>0.51528384279475981</v>
      </c>
    </row>
    <row r="55" spans="1:10" x14ac:dyDescent="0.2">
      <c r="C55">
        <v>54</v>
      </c>
      <c r="F55">
        <v>486</v>
      </c>
      <c r="H55" s="8">
        <f t="shared" si="6"/>
        <v>0</v>
      </c>
      <c r="I55" s="8">
        <f t="shared" si="8"/>
        <v>0</v>
      </c>
      <c r="J55" s="9">
        <f t="shared" si="7"/>
        <v>0.53056768558951961</v>
      </c>
    </row>
    <row r="56" spans="1:10" x14ac:dyDescent="0.2">
      <c r="C56">
        <v>55</v>
      </c>
      <c r="D56">
        <v>1209</v>
      </c>
      <c r="E56">
        <v>1225</v>
      </c>
      <c r="F56">
        <v>500</v>
      </c>
      <c r="H56" s="8">
        <f t="shared" si="6"/>
        <v>0.46553715825953024</v>
      </c>
      <c r="I56" s="8">
        <f t="shared" si="8"/>
        <v>0.47169811320754718</v>
      </c>
      <c r="J56" s="9">
        <f t="shared" si="7"/>
        <v>0.54585152838427953</v>
      </c>
    </row>
    <row r="57" spans="1:10" x14ac:dyDescent="0.2">
      <c r="C57">
        <v>56</v>
      </c>
      <c r="F57">
        <v>514</v>
      </c>
      <c r="H57" s="8">
        <f t="shared" si="6"/>
        <v>0</v>
      </c>
      <c r="I57" s="8">
        <f t="shared" si="8"/>
        <v>0</v>
      </c>
      <c r="J57" s="9">
        <f t="shared" si="7"/>
        <v>0.56113537117903933</v>
      </c>
    </row>
    <row r="58" spans="1:10" x14ac:dyDescent="0.2">
      <c r="C58">
        <v>57</v>
      </c>
      <c r="F58">
        <v>528</v>
      </c>
      <c r="H58" s="8">
        <f t="shared" si="6"/>
        <v>0</v>
      </c>
      <c r="I58" s="8">
        <f t="shared" si="8"/>
        <v>0</v>
      </c>
      <c r="J58" s="9">
        <f t="shared" si="7"/>
        <v>0.57641921397379914</v>
      </c>
    </row>
    <row r="59" spans="1:10" x14ac:dyDescent="0.2">
      <c r="C59">
        <v>58</v>
      </c>
      <c r="F59">
        <v>542</v>
      </c>
      <c r="H59" s="8">
        <f t="shared" si="6"/>
        <v>0</v>
      </c>
      <c r="I59" s="8">
        <f t="shared" si="8"/>
        <v>0</v>
      </c>
      <c r="J59" s="9">
        <f t="shared" si="7"/>
        <v>0.59170305676855894</v>
      </c>
    </row>
    <row r="60" spans="1:10" x14ac:dyDescent="0.2">
      <c r="C60">
        <v>59</v>
      </c>
      <c r="F60">
        <v>556</v>
      </c>
      <c r="G60">
        <v>3000</v>
      </c>
      <c r="H60" s="8">
        <f t="shared" si="6"/>
        <v>0</v>
      </c>
      <c r="I60" s="8">
        <f t="shared" si="8"/>
        <v>0</v>
      </c>
      <c r="J60" s="9">
        <f t="shared" si="7"/>
        <v>0.60698689956331875</v>
      </c>
    </row>
    <row r="61" spans="1:10" x14ac:dyDescent="0.2">
      <c r="C61">
        <v>60</v>
      </c>
      <c r="D61">
        <v>1448</v>
      </c>
      <c r="E61">
        <v>1451</v>
      </c>
      <c r="F61">
        <v>572</v>
      </c>
      <c r="H61" s="8">
        <f t="shared" si="6"/>
        <v>0.55756642279553326</v>
      </c>
      <c r="I61" s="8">
        <f t="shared" si="8"/>
        <v>0.55872160184828645</v>
      </c>
      <c r="J61" s="9">
        <f t="shared" si="7"/>
        <v>0.62445414847161573</v>
      </c>
    </row>
    <row r="62" spans="1:10" x14ac:dyDescent="0.2">
      <c r="A62">
        <v>34</v>
      </c>
      <c r="B62">
        <v>40</v>
      </c>
      <c r="C62">
        <v>61</v>
      </c>
      <c r="D62">
        <v>1485</v>
      </c>
      <c r="E62">
        <v>1488</v>
      </c>
      <c r="F62">
        <v>588</v>
      </c>
      <c r="H62" s="8">
        <f t="shared" si="6"/>
        <v>0.57181363111282246</v>
      </c>
      <c r="I62" s="8">
        <f t="shared" si="8"/>
        <v>0.57296881016557566</v>
      </c>
      <c r="J62" s="9">
        <f t="shared" si="7"/>
        <v>0.64192139737991272</v>
      </c>
    </row>
    <row r="63" spans="1:10" x14ac:dyDescent="0.2">
      <c r="A63">
        <v>32</v>
      </c>
      <c r="B63">
        <v>42</v>
      </c>
      <c r="C63">
        <v>62</v>
      </c>
      <c r="D63">
        <v>1520</v>
      </c>
      <c r="E63">
        <v>1528</v>
      </c>
      <c r="F63">
        <v>604</v>
      </c>
      <c r="H63" s="8">
        <f t="shared" si="6"/>
        <v>0.58529072006160954</v>
      </c>
      <c r="I63" s="8">
        <f t="shared" si="8"/>
        <v>0.58837119753561806</v>
      </c>
      <c r="J63" s="9">
        <f t="shared" si="7"/>
        <v>0.65938864628820959</v>
      </c>
    </row>
    <row r="64" spans="1:10" x14ac:dyDescent="0.2">
      <c r="C64">
        <v>63</v>
      </c>
      <c r="F64">
        <v>620</v>
      </c>
      <c r="H64" s="8">
        <f t="shared" si="6"/>
        <v>0</v>
      </c>
      <c r="I64" s="8">
        <f t="shared" si="8"/>
        <v>0</v>
      </c>
      <c r="J64" s="9">
        <f t="shared" si="7"/>
        <v>0.67685589519650657</v>
      </c>
    </row>
    <row r="65" spans="3:10" x14ac:dyDescent="0.2">
      <c r="C65">
        <v>64</v>
      </c>
      <c r="F65">
        <v>636</v>
      </c>
      <c r="H65" s="8">
        <f t="shared" si="6"/>
        <v>0</v>
      </c>
      <c r="I65" s="8">
        <f t="shared" si="8"/>
        <v>0</v>
      </c>
      <c r="J65" s="9">
        <f t="shared" si="7"/>
        <v>0.69432314410480345</v>
      </c>
    </row>
    <row r="66" spans="3:10" x14ac:dyDescent="0.2">
      <c r="C66">
        <v>65</v>
      </c>
      <c r="F66">
        <v>652</v>
      </c>
      <c r="H66" s="8">
        <f t="shared" si="6"/>
        <v>0</v>
      </c>
      <c r="I66" s="8">
        <f t="shared" si="8"/>
        <v>0</v>
      </c>
      <c r="J66" s="9">
        <f t="shared" si="7"/>
        <v>0.71179039301310043</v>
      </c>
    </row>
    <row r="67" spans="3:10" x14ac:dyDescent="0.2">
      <c r="C67">
        <v>66</v>
      </c>
      <c r="F67">
        <v>668</v>
      </c>
      <c r="H67" s="8">
        <f t="shared" si="6"/>
        <v>0</v>
      </c>
      <c r="I67" s="8">
        <f t="shared" si="8"/>
        <v>0</v>
      </c>
      <c r="J67" s="9">
        <f t="shared" si="7"/>
        <v>0.72925764192139741</v>
      </c>
    </row>
    <row r="68" spans="3:10" x14ac:dyDescent="0.2">
      <c r="C68">
        <v>67</v>
      </c>
      <c r="D68">
        <v>1743</v>
      </c>
      <c r="E68">
        <v>1746</v>
      </c>
      <c r="F68">
        <v>684</v>
      </c>
      <c r="H68" s="8">
        <f t="shared" si="6"/>
        <v>0.67115902964959573</v>
      </c>
      <c r="I68" s="8">
        <f t="shared" si="8"/>
        <v>0.67231420870234881</v>
      </c>
      <c r="J68" s="9">
        <f t="shared" si="7"/>
        <v>0.74672489082969429</v>
      </c>
    </row>
    <row r="69" spans="3:10" x14ac:dyDescent="0.2">
      <c r="C69">
        <v>68</v>
      </c>
      <c r="F69">
        <v>700</v>
      </c>
      <c r="H69" s="8">
        <f t="shared" si="6"/>
        <v>0</v>
      </c>
      <c r="I69" s="8">
        <f t="shared" si="8"/>
        <v>0</v>
      </c>
      <c r="J69" s="9">
        <f t="shared" si="7"/>
        <v>0.76419213973799127</v>
      </c>
    </row>
    <row r="70" spans="3:10" x14ac:dyDescent="0.2">
      <c r="C70">
        <v>69</v>
      </c>
      <c r="F70">
        <v>716</v>
      </c>
      <c r="G70">
        <v>3000</v>
      </c>
      <c r="H70" s="8">
        <f t="shared" si="6"/>
        <v>0</v>
      </c>
      <c r="I70" s="8">
        <f t="shared" si="8"/>
        <v>0</v>
      </c>
      <c r="J70" s="9">
        <f t="shared" si="7"/>
        <v>0.78165938864628826</v>
      </c>
    </row>
    <row r="71" spans="3:10" x14ac:dyDescent="0.2">
      <c r="C71">
        <v>70</v>
      </c>
      <c r="D71">
        <v>1922</v>
      </c>
      <c r="E71">
        <v>1924</v>
      </c>
      <c r="F71">
        <v>734</v>
      </c>
      <c r="H71" s="8">
        <f t="shared" si="6"/>
        <v>0.74008471313053525</v>
      </c>
      <c r="I71" s="8">
        <f t="shared" si="8"/>
        <v>0.74085483249903739</v>
      </c>
      <c r="J71" s="9">
        <f t="shared" si="7"/>
        <v>0.80131004366812231</v>
      </c>
    </row>
    <row r="72" spans="3:10" x14ac:dyDescent="0.2">
      <c r="C72">
        <v>71</v>
      </c>
      <c r="F72">
        <v>752</v>
      </c>
      <c r="H72" s="8">
        <f t="shared" si="6"/>
        <v>0</v>
      </c>
      <c r="I72" s="8">
        <f t="shared" si="8"/>
        <v>0</v>
      </c>
      <c r="J72" s="9">
        <f t="shared" si="7"/>
        <v>0.82096069868995636</v>
      </c>
    </row>
    <row r="73" spans="3:10" x14ac:dyDescent="0.2">
      <c r="C73">
        <v>72</v>
      </c>
      <c r="F73">
        <v>770</v>
      </c>
      <c r="H73" s="8">
        <f t="shared" si="6"/>
        <v>0</v>
      </c>
      <c r="I73" s="8">
        <f t="shared" si="8"/>
        <v>0</v>
      </c>
      <c r="J73" s="9">
        <f t="shared" si="7"/>
        <v>0.84061135371179041</v>
      </c>
    </row>
    <row r="74" spans="3:10" x14ac:dyDescent="0.2">
      <c r="C74">
        <v>73</v>
      </c>
      <c r="F74">
        <v>788</v>
      </c>
      <c r="H74" s="8">
        <f t="shared" si="6"/>
        <v>0</v>
      </c>
      <c r="I74" s="8">
        <f t="shared" si="8"/>
        <v>0</v>
      </c>
      <c r="J74" s="9">
        <f t="shared" si="7"/>
        <v>0.86026200873362446</v>
      </c>
    </row>
    <row r="75" spans="3:10" x14ac:dyDescent="0.2">
      <c r="C75">
        <v>74</v>
      </c>
      <c r="F75">
        <v>806</v>
      </c>
      <c r="H75" s="8">
        <f t="shared" si="6"/>
        <v>0</v>
      </c>
      <c r="I75" s="8">
        <f t="shared" si="8"/>
        <v>0</v>
      </c>
      <c r="J75" s="9">
        <f t="shared" si="7"/>
        <v>0.87991266375545851</v>
      </c>
    </row>
    <row r="76" spans="3:10" x14ac:dyDescent="0.2">
      <c r="C76">
        <v>75</v>
      </c>
      <c r="F76">
        <v>824</v>
      </c>
      <c r="H76" s="8">
        <f t="shared" si="6"/>
        <v>0</v>
      </c>
      <c r="I76" s="8">
        <f t="shared" si="8"/>
        <v>0</v>
      </c>
      <c r="J76" s="9">
        <f t="shared" si="7"/>
        <v>0.89956331877729256</v>
      </c>
    </row>
    <row r="77" spans="3:10" x14ac:dyDescent="0.2">
      <c r="C77">
        <v>76</v>
      </c>
      <c r="F77">
        <v>842</v>
      </c>
      <c r="H77" s="8">
        <f t="shared" si="6"/>
        <v>0</v>
      </c>
      <c r="I77" s="8">
        <f t="shared" si="8"/>
        <v>0</v>
      </c>
      <c r="J77" s="9">
        <f t="shared" si="7"/>
        <v>0.91921397379912662</v>
      </c>
    </row>
    <row r="78" spans="3:10" x14ac:dyDescent="0.2">
      <c r="C78">
        <v>77</v>
      </c>
      <c r="F78">
        <v>860</v>
      </c>
      <c r="H78" s="8">
        <f t="shared" si="6"/>
        <v>0</v>
      </c>
      <c r="I78" s="8">
        <f t="shared" si="8"/>
        <v>0</v>
      </c>
      <c r="J78" s="9">
        <f t="shared" si="7"/>
        <v>0.93886462882096067</v>
      </c>
    </row>
    <row r="79" spans="3:10" x14ac:dyDescent="0.2">
      <c r="C79">
        <v>78</v>
      </c>
      <c r="F79">
        <v>878</v>
      </c>
      <c r="H79" s="8">
        <f t="shared" si="6"/>
        <v>0</v>
      </c>
      <c r="I79" s="8">
        <f t="shared" si="8"/>
        <v>0</v>
      </c>
      <c r="J79" s="9">
        <f t="shared" si="7"/>
        <v>0.95851528384279472</v>
      </c>
    </row>
    <row r="80" spans="3:10" x14ac:dyDescent="0.2">
      <c r="C80">
        <v>79</v>
      </c>
      <c r="F80">
        <v>896</v>
      </c>
      <c r="H80" s="8">
        <f t="shared" si="6"/>
        <v>0</v>
      </c>
      <c r="I80" s="8">
        <f t="shared" si="8"/>
        <v>0</v>
      </c>
      <c r="J80" s="9">
        <f t="shared" si="7"/>
        <v>0.97816593886462877</v>
      </c>
    </row>
    <row r="81" spans="3:10" x14ac:dyDescent="0.2">
      <c r="C81">
        <v>80</v>
      </c>
      <c r="D81">
        <v>2597</v>
      </c>
      <c r="E81">
        <v>2597</v>
      </c>
      <c r="F81">
        <v>916</v>
      </c>
      <c r="G81">
        <v>3000</v>
      </c>
      <c r="H81" s="8">
        <f t="shared" si="6"/>
        <v>1</v>
      </c>
      <c r="I81" s="8">
        <f t="shared" si="8"/>
        <v>1</v>
      </c>
      <c r="J81" s="9">
        <f t="shared" si="7"/>
        <v>1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topLeftCell="H46" workbookViewId="0">
      <selection activeCell="R64" sqref="R64"/>
    </sheetView>
  </sheetViews>
  <sheetFormatPr defaultRowHeight="14.25" x14ac:dyDescent="0.2"/>
  <cols>
    <col min="1" max="50" width="10.75" customWidth="1"/>
  </cols>
  <sheetData>
    <row r="1" spans="1:25" x14ac:dyDescent="0.2">
      <c r="A1" s="4" t="s">
        <v>11</v>
      </c>
      <c r="B1" s="3">
        <v>2</v>
      </c>
      <c r="F1" s="4" t="s">
        <v>11</v>
      </c>
      <c r="G1" s="3">
        <v>2</v>
      </c>
      <c r="K1" s="4" t="s">
        <v>11</v>
      </c>
      <c r="L1" s="3">
        <v>5</v>
      </c>
      <c r="P1" s="4" t="s">
        <v>11</v>
      </c>
      <c r="Q1" s="3">
        <v>7</v>
      </c>
      <c r="U1" s="4" t="s">
        <v>11</v>
      </c>
      <c r="V1" s="3">
        <v>7</v>
      </c>
    </row>
    <row r="2" spans="1:25" x14ac:dyDescent="0.2">
      <c r="A2" s="4" t="s">
        <v>13</v>
      </c>
      <c r="B2" s="3">
        <v>30</v>
      </c>
      <c r="F2" s="4" t="s">
        <v>13</v>
      </c>
      <c r="G2" s="3">
        <v>30</v>
      </c>
      <c r="K2" s="4" t="s">
        <v>13</v>
      </c>
      <c r="L2" s="3">
        <v>56</v>
      </c>
      <c r="P2" s="4" t="s">
        <v>13</v>
      </c>
      <c r="Q2" s="3">
        <v>57</v>
      </c>
      <c r="U2" s="4" t="s">
        <v>13</v>
      </c>
      <c r="V2" s="3">
        <v>61</v>
      </c>
    </row>
    <row r="3" spans="1:25" x14ac:dyDescent="0.2">
      <c r="A3" s="4" t="s">
        <v>24</v>
      </c>
      <c r="B3" s="3">
        <v>100</v>
      </c>
      <c r="C3" s="3">
        <v>122</v>
      </c>
      <c r="D3" s="5">
        <f>(C3+B3)/2</f>
        <v>111</v>
      </c>
      <c r="F3" s="4" t="s">
        <v>24</v>
      </c>
      <c r="G3" s="3">
        <v>108</v>
      </c>
      <c r="H3" s="3">
        <v>114</v>
      </c>
      <c r="I3" s="5">
        <f>(H3+G3)/2</f>
        <v>111</v>
      </c>
      <c r="K3" s="4" t="s">
        <v>24</v>
      </c>
      <c r="L3" s="3">
        <v>153</v>
      </c>
      <c r="M3" s="3">
        <v>169</v>
      </c>
      <c r="N3" s="5">
        <f>(M3+L3)/2</f>
        <v>161</v>
      </c>
      <c r="P3" s="4" t="s">
        <v>24</v>
      </c>
      <c r="Q3" s="3">
        <v>141</v>
      </c>
      <c r="R3" s="3">
        <v>156</v>
      </c>
      <c r="S3" s="5">
        <f>(R3+Q3)/2</f>
        <v>148.5</v>
      </c>
      <c r="U3" s="4" t="s">
        <v>24</v>
      </c>
      <c r="V3" s="3">
        <v>129</v>
      </c>
      <c r="W3" s="3">
        <v>158</v>
      </c>
      <c r="X3" s="5">
        <f>(W3+V3)/2</f>
        <v>143.5</v>
      </c>
    </row>
    <row r="4" spans="1:25" x14ac:dyDescent="0.2">
      <c r="A4" s="4" t="s">
        <v>15</v>
      </c>
      <c r="B4" s="3">
        <v>0.5</v>
      </c>
      <c r="F4" s="4" t="s">
        <v>15</v>
      </c>
      <c r="G4" s="3">
        <v>2.4</v>
      </c>
      <c r="K4" s="4" t="s">
        <v>15</v>
      </c>
      <c r="L4" s="3">
        <v>1.5</v>
      </c>
      <c r="P4" s="4" t="s">
        <v>15</v>
      </c>
      <c r="Q4" s="3">
        <v>1.5</v>
      </c>
      <c r="U4" s="4" t="s">
        <v>15</v>
      </c>
      <c r="V4" s="3">
        <v>0.4</v>
      </c>
    </row>
    <row r="5" spans="1:25" x14ac:dyDescent="0.2">
      <c r="A5" s="4" t="s">
        <v>16</v>
      </c>
      <c r="B5" s="3">
        <v>11</v>
      </c>
      <c r="F5" s="4" t="s">
        <v>16</v>
      </c>
      <c r="G5" s="3">
        <v>53</v>
      </c>
      <c r="K5" s="4" t="s">
        <v>16</v>
      </c>
      <c r="L5" s="3">
        <v>79</v>
      </c>
      <c r="P5" s="4" t="s">
        <v>16</v>
      </c>
      <c r="Q5" s="3">
        <v>61</v>
      </c>
      <c r="U5" s="4" t="s">
        <v>16</v>
      </c>
      <c r="V5" s="3">
        <v>17</v>
      </c>
    </row>
    <row r="6" spans="1:25" x14ac:dyDescent="0.2">
      <c r="A6" s="4" t="s">
        <v>34</v>
      </c>
      <c r="B6" s="5">
        <v>159</v>
      </c>
      <c r="C6" s="7">
        <f>(B2*D3*B4/(B5-0.5)/2600*100) %</f>
        <v>6.0989010989010994E-2</v>
      </c>
      <c r="D6" s="5">
        <v>145</v>
      </c>
      <c r="E6" s="7">
        <f>(B2*D3*B4/(B5+0.5)/2600*100) %</f>
        <v>5.5685618729096997E-2</v>
      </c>
      <c r="F6" s="4" t="s">
        <v>34</v>
      </c>
      <c r="G6" s="5">
        <v>152</v>
      </c>
      <c r="H6" s="7">
        <f>(G2*I3*G4/(G5-0.5)/2600*100) %</f>
        <v>5.8549450549450557E-2</v>
      </c>
      <c r="I6" s="5">
        <v>149</v>
      </c>
      <c r="J6" s="7">
        <f>(G2*I3*G4/(G5+0.5)/2600*100) %</f>
        <v>5.7455068296189793E-2</v>
      </c>
      <c r="K6" s="4" t="s">
        <v>34</v>
      </c>
      <c r="L6" s="5">
        <v>172</v>
      </c>
      <c r="M6" s="7">
        <f>(L2*N3*L4/(L5-0.5)/2600*100) %</f>
        <v>6.6261636452719264E-2</v>
      </c>
      <c r="N6" s="5">
        <v>170</v>
      </c>
      <c r="O6" s="7">
        <f>(L2*N3*L4/(L5+0.5)/2600*100) %</f>
        <v>6.5428156748911476E-2</v>
      </c>
      <c r="P6" s="4" t="s">
        <v>34</v>
      </c>
      <c r="Q6" s="5">
        <v>210</v>
      </c>
      <c r="R6" s="7">
        <f>(Q2*S3*Q4/(Q5-0.5)/2600*100) %</f>
        <v>8.0716783216783217E-2</v>
      </c>
      <c r="S6" s="5">
        <v>206</v>
      </c>
      <c r="T6" s="7">
        <f>(Q2*S3*Q4/(Q5+0.5)/2600*100) %</f>
        <v>7.9404315196998115E-2</v>
      </c>
      <c r="U6" s="4" t="s">
        <v>34</v>
      </c>
      <c r="V6" s="5">
        <v>212</v>
      </c>
      <c r="W6" s="7">
        <f>(V2*X3*V4/(V5-0.5)/2600*100) %</f>
        <v>8.1617715617715622E-2</v>
      </c>
      <c r="X6" s="5">
        <v>200</v>
      </c>
      <c r="Y6" s="7">
        <f>(V2*X3*V4/(V5+0.5)/2600*100) %</f>
        <v>7.6953846153846164E-2</v>
      </c>
    </row>
    <row r="8" spans="1:25" x14ac:dyDescent="0.2">
      <c r="A8" s="4" t="s">
        <v>11</v>
      </c>
      <c r="B8" s="3">
        <v>10</v>
      </c>
      <c r="F8" s="4" t="s">
        <v>11</v>
      </c>
      <c r="G8" s="3">
        <v>14</v>
      </c>
      <c r="K8" s="4" t="s">
        <v>11</v>
      </c>
      <c r="L8" s="3">
        <v>15</v>
      </c>
      <c r="P8" s="4" t="s">
        <v>11</v>
      </c>
      <c r="Q8" s="3">
        <v>19</v>
      </c>
      <c r="U8" s="4" t="s">
        <v>11</v>
      </c>
      <c r="V8" s="3">
        <v>19</v>
      </c>
    </row>
    <row r="9" spans="1:25" x14ac:dyDescent="0.2">
      <c r="A9" s="4" t="s">
        <v>13</v>
      </c>
      <c r="B9" s="3">
        <v>92</v>
      </c>
      <c r="F9" s="4" t="s">
        <v>13</v>
      </c>
      <c r="G9" s="3">
        <v>104</v>
      </c>
      <c r="K9" s="4" t="s">
        <v>13</v>
      </c>
      <c r="L9" s="3">
        <v>139</v>
      </c>
      <c r="P9" s="4" t="s">
        <v>13</v>
      </c>
      <c r="Q9" s="3">
        <v>134</v>
      </c>
      <c r="U9" s="4" t="s">
        <v>13</v>
      </c>
      <c r="V9" s="3">
        <v>181</v>
      </c>
    </row>
    <row r="10" spans="1:25" x14ac:dyDescent="0.2">
      <c r="A10" s="4" t="s">
        <v>24</v>
      </c>
      <c r="B10" s="3">
        <v>131</v>
      </c>
      <c r="C10" s="3">
        <v>145</v>
      </c>
      <c r="D10" s="5">
        <f>(C10+B10)/2</f>
        <v>138</v>
      </c>
      <c r="F10" s="4" t="s">
        <v>24</v>
      </c>
      <c r="G10" s="3">
        <v>104</v>
      </c>
      <c r="H10" s="3">
        <v>118</v>
      </c>
      <c r="I10" s="5">
        <f>(H10+G10)/2</f>
        <v>111</v>
      </c>
      <c r="K10" s="4" t="s">
        <v>24</v>
      </c>
      <c r="L10" s="3">
        <v>200</v>
      </c>
      <c r="M10" s="3">
        <v>212</v>
      </c>
      <c r="N10" s="5">
        <f>(M10+L10)/2</f>
        <v>206</v>
      </c>
      <c r="P10" s="4" t="s">
        <v>24</v>
      </c>
      <c r="Q10" s="3">
        <v>199</v>
      </c>
      <c r="R10" s="3">
        <v>219</v>
      </c>
      <c r="S10" s="5">
        <f>(R10+Q10)/2</f>
        <v>209</v>
      </c>
      <c r="U10" s="4" t="s">
        <v>24</v>
      </c>
      <c r="V10" s="3">
        <v>215</v>
      </c>
      <c r="W10" s="3">
        <v>238</v>
      </c>
      <c r="X10" s="5">
        <f>(W10+V10)/2</f>
        <v>226.5</v>
      </c>
    </row>
    <row r="11" spans="1:25" x14ac:dyDescent="0.2">
      <c r="A11" s="4" t="s">
        <v>15</v>
      </c>
      <c r="B11" s="3">
        <v>0.6</v>
      </c>
      <c r="F11" s="4" t="s">
        <v>15</v>
      </c>
      <c r="G11" s="3">
        <v>1.2</v>
      </c>
      <c r="K11" s="4" t="s">
        <v>15</v>
      </c>
      <c r="L11" s="3">
        <v>2</v>
      </c>
      <c r="P11" s="4" t="s">
        <v>15</v>
      </c>
      <c r="Q11" s="3">
        <v>0.85</v>
      </c>
      <c r="U11" s="4" t="s">
        <v>15</v>
      </c>
      <c r="V11" s="3">
        <v>0.85</v>
      </c>
    </row>
    <row r="12" spans="1:25" x14ac:dyDescent="0.2">
      <c r="A12" s="4" t="s">
        <v>16</v>
      </c>
      <c r="B12" s="3">
        <v>32</v>
      </c>
      <c r="F12" s="4" t="s">
        <v>16</v>
      </c>
      <c r="G12" s="3">
        <v>50</v>
      </c>
      <c r="K12" s="4" t="s">
        <v>16</v>
      </c>
      <c r="L12" s="3">
        <v>198</v>
      </c>
      <c r="P12" s="4" t="s">
        <v>16</v>
      </c>
      <c r="Q12" s="3">
        <v>73</v>
      </c>
      <c r="U12" s="4" t="s">
        <v>16</v>
      </c>
      <c r="V12" s="3">
        <v>107</v>
      </c>
    </row>
    <row r="13" spans="1:25" x14ac:dyDescent="0.2">
      <c r="A13" s="4" t="s">
        <v>34</v>
      </c>
      <c r="B13" s="5">
        <v>242</v>
      </c>
      <c r="C13" s="7">
        <f>(B9*D10*B11/(B12-0.5)/2600*100) %</f>
        <v>9.3010989010989004E-2</v>
      </c>
      <c r="D13" s="5">
        <v>234</v>
      </c>
      <c r="E13" s="7">
        <f>(B9*D10*B11/(B12+0.5)/2600*100) %</f>
        <v>9.0149112426035488E-2</v>
      </c>
      <c r="F13" s="4" t="s">
        <v>34</v>
      </c>
      <c r="G13" s="5">
        <v>280</v>
      </c>
      <c r="H13" s="7">
        <f>(G9*I10*G11/(G12-0.5)/2600*100) %</f>
        <v>0.10763636363636361</v>
      </c>
      <c r="I13" s="5">
        <v>274</v>
      </c>
      <c r="J13" s="7">
        <f>(G9*I10*G11/(G12+0.5)/2600*100) %</f>
        <v>0.10550495049504952</v>
      </c>
      <c r="K13" s="4" t="s">
        <v>34</v>
      </c>
      <c r="L13" s="5">
        <v>290</v>
      </c>
      <c r="M13" s="7">
        <f>(L9*N10*L11/(L12-0.5)/2600*100) %</f>
        <v>0.11152482960077896</v>
      </c>
      <c r="N13" s="5">
        <v>289</v>
      </c>
      <c r="O13" s="7">
        <f>(L9*N10*L11/(L12+0.5)/2600*100) %</f>
        <v>0.11096299166828136</v>
      </c>
      <c r="P13" s="4" t="s">
        <v>34</v>
      </c>
      <c r="Q13" s="5">
        <v>328</v>
      </c>
      <c r="R13" s="7">
        <f>(Q9*S10*Q11/(Q12-0.5)/2600*100) %</f>
        <v>0.12628700265251988</v>
      </c>
      <c r="S13" s="5">
        <v>324</v>
      </c>
      <c r="T13" s="7">
        <f>(Q9*S10*Q11/(Q12+0.5)/2600*100) %</f>
        <v>0.12456881214024068</v>
      </c>
      <c r="U13" s="4" t="s">
        <v>34</v>
      </c>
      <c r="V13" s="5">
        <v>327</v>
      </c>
      <c r="W13" s="7">
        <f>(V9*X10*V11/(V12-0.5)/2600*100) %</f>
        <v>0.12584696641386783</v>
      </c>
      <c r="X13" s="5">
        <v>324</v>
      </c>
      <c r="Y13" s="7">
        <f>(V9*X10*V11/(V12+0.5)/2600*100) %</f>
        <v>0.12467629695885511</v>
      </c>
    </row>
    <row r="15" spans="1:25" x14ac:dyDescent="0.2">
      <c r="A15" s="4" t="s">
        <v>11</v>
      </c>
      <c r="B15" s="3">
        <v>22</v>
      </c>
      <c r="F15" s="4" t="s">
        <v>11</v>
      </c>
      <c r="G15" s="3">
        <v>23</v>
      </c>
      <c r="K15" s="4" t="s">
        <v>11</v>
      </c>
      <c r="L15" s="3">
        <v>25</v>
      </c>
      <c r="P15" s="4" t="s">
        <v>11</v>
      </c>
      <c r="Q15" s="3">
        <v>27</v>
      </c>
      <c r="U15" s="4" t="s">
        <v>11</v>
      </c>
      <c r="V15" s="3">
        <v>27</v>
      </c>
    </row>
    <row r="16" spans="1:25" x14ac:dyDescent="0.2">
      <c r="A16" s="4" t="s">
        <v>13</v>
      </c>
      <c r="B16" s="3">
        <v>243</v>
      </c>
      <c r="F16" s="4" t="s">
        <v>13</v>
      </c>
      <c r="G16" s="3">
        <v>276</v>
      </c>
      <c r="K16" s="4" t="s">
        <v>13</v>
      </c>
      <c r="L16" s="3">
        <v>192</v>
      </c>
      <c r="P16" s="4" t="s">
        <v>13</v>
      </c>
      <c r="Q16" s="3">
        <v>264</v>
      </c>
      <c r="U16" s="4" t="s">
        <v>13</v>
      </c>
      <c r="V16" s="3">
        <v>271</v>
      </c>
    </row>
    <row r="17" spans="1:50" x14ac:dyDescent="0.2">
      <c r="A17" s="4" t="s">
        <v>24</v>
      </c>
      <c r="B17" s="3">
        <v>197</v>
      </c>
      <c r="C17" s="3">
        <v>240</v>
      </c>
      <c r="D17" s="5">
        <f>(C17+B17)/2</f>
        <v>218.5</v>
      </c>
      <c r="F17" s="4" t="s">
        <v>24</v>
      </c>
      <c r="G17" s="3">
        <v>229</v>
      </c>
      <c r="H17" s="3">
        <v>243</v>
      </c>
      <c r="I17" s="5">
        <f>(H17+G17)/2</f>
        <v>236</v>
      </c>
      <c r="K17" s="4" t="s">
        <v>24</v>
      </c>
      <c r="L17" s="3">
        <v>245</v>
      </c>
      <c r="M17" s="3">
        <v>276</v>
      </c>
      <c r="N17" s="5">
        <f>(M17+L17)/2</f>
        <v>260.5</v>
      </c>
      <c r="P17" s="4" t="s">
        <v>24</v>
      </c>
      <c r="Q17" s="3">
        <v>247</v>
      </c>
      <c r="R17" s="3">
        <v>272</v>
      </c>
      <c r="S17" s="5">
        <f>(R17+Q17)/2</f>
        <v>259.5</v>
      </c>
      <c r="U17" s="4" t="s">
        <v>24</v>
      </c>
      <c r="V17" s="3">
        <v>253</v>
      </c>
      <c r="W17" s="3">
        <v>297</v>
      </c>
      <c r="X17" s="5">
        <f>(W17+V17)/2</f>
        <v>275</v>
      </c>
    </row>
    <row r="18" spans="1:50" x14ac:dyDescent="0.2">
      <c r="A18" s="4" t="s">
        <v>15</v>
      </c>
      <c r="B18" s="3">
        <v>1</v>
      </c>
      <c r="F18" s="4" t="s">
        <v>15</v>
      </c>
      <c r="G18" s="3">
        <v>3.25</v>
      </c>
      <c r="K18" s="4" t="s">
        <v>15</v>
      </c>
      <c r="L18" s="3">
        <v>1.2</v>
      </c>
      <c r="P18" s="4" t="s">
        <v>15</v>
      </c>
      <c r="Q18" s="3">
        <v>1.2</v>
      </c>
      <c r="U18" s="4" t="s">
        <v>15</v>
      </c>
      <c r="V18" s="3">
        <v>0.35</v>
      </c>
    </row>
    <row r="19" spans="1:50" x14ac:dyDescent="0.2">
      <c r="A19" s="4" t="s">
        <v>16</v>
      </c>
      <c r="B19" s="3">
        <v>143</v>
      </c>
      <c r="F19" s="4" t="s">
        <v>16</v>
      </c>
      <c r="G19" s="3">
        <v>547</v>
      </c>
      <c r="K19" s="4" t="s">
        <v>16</v>
      </c>
      <c r="L19" s="3">
        <v>144</v>
      </c>
      <c r="P19" s="4" t="s">
        <v>16</v>
      </c>
      <c r="Q19" s="3">
        <v>185</v>
      </c>
      <c r="U19" s="4" t="s">
        <v>16</v>
      </c>
      <c r="V19" s="3">
        <v>59</v>
      </c>
    </row>
    <row r="20" spans="1:50" x14ac:dyDescent="0.2">
      <c r="A20" s="4" t="s">
        <v>34</v>
      </c>
      <c r="B20" s="5">
        <v>373</v>
      </c>
      <c r="C20" s="7">
        <f>(B16*D17*B18/(B19-0.5)/2600*100) %</f>
        <v>0.1433076923076923</v>
      </c>
      <c r="D20" s="5">
        <v>370</v>
      </c>
      <c r="E20" s="7">
        <f>(B16*D17*B18/(B19+0.5)/2600*100) %</f>
        <v>0.14230903243098367</v>
      </c>
      <c r="F20" s="4" t="s">
        <v>34</v>
      </c>
      <c r="G20" s="5">
        <v>387</v>
      </c>
      <c r="H20" s="7">
        <f>(G16*I17*G18/(G19-0.5)/2600*100) %</f>
        <v>0.14898444647758463</v>
      </c>
      <c r="I20" s="5">
        <v>387</v>
      </c>
      <c r="J20" s="7">
        <f>(G16*I17*G18/(G19+0.5)/2600*100) %</f>
        <v>0.14871232876712329</v>
      </c>
      <c r="K20" s="4" t="s">
        <v>34</v>
      </c>
      <c r="L20" s="5">
        <v>418</v>
      </c>
      <c r="M20" s="7">
        <f>(L16*N17*L18/(L19-0.5)/2600*100) %</f>
        <v>0.16086625569552399</v>
      </c>
      <c r="N20" s="5">
        <v>415</v>
      </c>
      <c r="O20" s="7">
        <f>(L16*N17*L18/(L19+0.5)/2600*100) %</f>
        <v>0.15975299441043384</v>
      </c>
      <c r="P20" s="4" t="s">
        <v>34</v>
      </c>
      <c r="Q20" s="5">
        <v>446</v>
      </c>
      <c r="R20" s="7">
        <f>(Q16*S17*Q18/(Q19-0.5)/2600*100) %</f>
        <v>0.17137711069418382</v>
      </c>
      <c r="S20" s="5">
        <v>443</v>
      </c>
      <c r="T20" s="7">
        <f>(Q16*S17*Q18/(Q19+0.5)/2600*100) %</f>
        <v>0.17045324486833921</v>
      </c>
      <c r="U20" s="4" t="s">
        <v>34</v>
      </c>
      <c r="V20" s="5">
        <v>446</v>
      </c>
      <c r="W20" s="7">
        <f>(V16*X17*V18/(V19-0.5)/2600*100) %</f>
        <v>0.17149079552925706</v>
      </c>
      <c r="X20" s="5">
        <v>438</v>
      </c>
      <c r="Y20" s="7">
        <f>(V16*X17*V18/(V19+0.5)/2600*100) %</f>
        <v>0.16860859728506786</v>
      </c>
    </row>
    <row r="22" spans="1:50" x14ac:dyDescent="0.2">
      <c r="A22" s="4" t="s">
        <v>11</v>
      </c>
      <c r="B22" s="3">
        <v>30</v>
      </c>
      <c r="F22" s="4" t="s">
        <v>11</v>
      </c>
      <c r="G22" s="3">
        <v>30</v>
      </c>
      <c r="K22" s="4" t="s">
        <v>11</v>
      </c>
      <c r="L22" s="3">
        <v>30</v>
      </c>
      <c r="P22" s="4" t="s">
        <v>11</v>
      </c>
      <c r="Q22" s="3">
        <v>33</v>
      </c>
      <c r="U22" s="4" t="s">
        <v>11</v>
      </c>
      <c r="V22" s="3">
        <v>34</v>
      </c>
      <c r="Z22" s="4" t="s">
        <v>11</v>
      </c>
      <c r="AA22" s="3">
        <v>34</v>
      </c>
      <c r="AE22" s="4" t="s">
        <v>11</v>
      </c>
      <c r="AF22" s="3">
        <v>35</v>
      </c>
      <c r="AJ22" s="4" t="s">
        <v>11</v>
      </c>
      <c r="AK22" s="3">
        <v>35</v>
      </c>
      <c r="AO22" s="4" t="s">
        <v>11</v>
      </c>
      <c r="AP22" s="3">
        <v>35</v>
      </c>
      <c r="AT22" s="4" t="s">
        <v>11</v>
      </c>
      <c r="AU22" s="3">
        <v>37</v>
      </c>
    </row>
    <row r="23" spans="1:50" x14ac:dyDescent="0.2">
      <c r="A23" s="4" t="s">
        <v>13</v>
      </c>
      <c r="B23" s="3">
        <v>347</v>
      </c>
      <c r="F23" s="4" t="s">
        <v>13</v>
      </c>
      <c r="G23" s="3">
        <v>372</v>
      </c>
      <c r="K23" s="4" t="s">
        <v>13</v>
      </c>
      <c r="L23" s="3">
        <v>276</v>
      </c>
      <c r="P23" s="4" t="s">
        <v>13</v>
      </c>
      <c r="Q23" s="3">
        <v>395</v>
      </c>
      <c r="U23" s="4" t="s">
        <v>13</v>
      </c>
      <c r="V23" s="3">
        <v>365</v>
      </c>
      <c r="Z23" s="4" t="s">
        <v>13</v>
      </c>
      <c r="AA23" s="3">
        <v>353</v>
      </c>
      <c r="AE23" s="4" t="s">
        <v>13</v>
      </c>
      <c r="AF23" s="3">
        <v>383</v>
      </c>
      <c r="AJ23" s="4" t="s">
        <v>13</v>
      </c>
      <c r="AK23" s="3">
        <v>397</v>
      </c>
      <c r="AO23" s="4" t="s">
        <v>13</v>
      </c>
      <c r="AP23" s="3">
        <v>397</v>
      </c>
      <c r="AT23" s="4" t="s">
        <v>13</v>
      </c>
      <c r="AU23" s="3">
        <v>501</v>
      </c>
    </row>
    <row r="24" spans="1:50" x14ac:dyDescent="0.2">
      <c r="A24" s="4" t="s">
        <v>24</v>
      </c>
      <c r="B24" s="3">
        <v>131</v>
      </c>
      <c r="C24" s="3">
        <v>145</v>
      </c>
      <c r="D24" s="5">
        <f>(C24+B24)/2</f>
        <v>138</v>
      </c>
      <c r="F24" s="4" t="s">
        <v>24</v>
      </c>
      <c r="G24" s="3">
        <v>267</v>
      </c>
      <c r="H24" s="3">
        <v>283</v>
      </c>
      <c r="I24" s="5">
        <f>(H24+G24)/2</f>
        <v>275</v>
      </c>
      <c r="K24" s="4" t="s">
        <v>24</v>
      </c>
      <c r="L24" s="3">
        <v>249</v>
      </c>
      <c r="M24" s="3">
        <v>281</v>
      </c>
      <c r="N24" s="5">
        <f>(M24+L24)/2</f>
        <v>265</v>
      </c>
      <c r="P24" s="4" t="s">
        <v>24</v>
      </c>
      <c r="Q24" s="3">
        <v>323</v>
      </c>
      <c r="R24" s="3">
        <v>357</v>
      </c>
      <c r="S24" s="5">
        <f>(R24+Q24)/2</f>
        <v>340</v>
      </c>
      <c r="U24" s="4" t="s">
        <v>24</v>
      </c>
      <c r="V24" s="3">
        <v>215</v>
      </c>
      <c r="W24" s="3">
        <v>229</v>
      </c>
      <c r="X24" s="5">
        <f>(W24+V24)/2</f>
        <v>222</v>
      </c>
      <c r="Z24" s="4" t="s">
        <v>24</v>
      </c>
      <c r="AA24" s="3">
        <v>288</v>
      </c>
      <c r="AB24" s="3">
        <v>324</v>
      </c>
      <c r="AC24" s="5">
        <f>(AB24+AA24)/2</f>
        <v>306</v>
      </c>
      <c r="AE24" s="4" t="s">
        <v>24</v>
      </c>
      <c r="AF24" s="3">
        <v>280</v>
      </c>
      <c r="AG24" s="3">
        <v>310</v>
      </c>
      <c r="AH24" s="5">
        <f>(AG24+AF24)/2</f>
        <v>295</v>
      </c>
      <c r="AJ24" s="4" t="s">
        <v>24</v>
      </c>
      <c r="AK24" s="3">
        <v>268</v>
      </c>
      <c r="AL24" s="3">
        <v>296</v>
      </c>
      <c r="AM24" s="5">
        <f>(AL24+AK24)/2</f>
        <v>282</v>
      </c>
      <c r="AO24" s="4" t="s">
        <v>24</v>
      </c>
      <c r="AP24" s="3">
        <v>253</v>
      </c>
      <c r="AQ24" s="3">
        <v>297</v>
      </c>
      <c r="AR24" s="5">
        <f>(AQ24+AP24)/2</f>
        <v>275</v>
      </c>
      <c r="AT24" s="4" t="s">
        <v>24</v>
      </c>
      <c r="AU24" s="3">
        <v>229</v>
      </c>
      <c r="AV24" s="3">
        <v>253</v>
      </c>
      <c r="AW24" s="5">
        <f>(AV24+AU24)/2</f>
        <v>241</v>
      </c>
    </row>
    <row r="25" spans="1:50" x14ac:dyDescent="0.2">
      <c r="A25" s="4" t="s">
        <v>15</v>
      </c>
      <c r="B25" s="3">
        <v>0.55000000000000004</v>
      </c>
      <c r="F25" s="4" t="s">
        <v>15</v>
      </c>
      <c r="G25" s="3">
        <v>2.4</v>
      </c>
      <c r="K25" s="4" t="s">
        <v>15</v>
      </c>
      <c r="L25" s="3">
        <v>1.5</v>
      </c>
      <c r="P25" s="4" t="s">
        <v>15</v>
      </c>
      <c r="Q25" s="3">
        <v>0.9</v>
      </c>
      <c r="U25" s="4" t="s">
        <v>15</v>
      </c>
      <c r="V25" s="3">
        <v>0.75</v>
      </c>
      <c r="Z25" s="4" t="s">
        <v>15</v>
      </c>
      <c r="AA25" s="3">
        <v>0.66600000000000004</v>
      </c>
      <c r="AE25" s="4" t="s">
        <v>15</v>
      </c>
      <c r="AF25" s="3">
        <v>0.94499999999999995</v>
      </c>
      <c r="AJ25" s="4" t="s">
        <v>15</v>
      </c>
      <c r="AK25" s="3">
        <v>1</v>
      </c>
      <c r="AO25" s="4" t="s">
        <v>15</v>
      </c>
      <c r="AP25" s="3">
        <v>0.4</v>
      </c>
      <c r="AT25" s="4" t="s">
        <v>15</v>
      </c>
      <c r="AU25" s="3">
        <v>1</v>
      </c>
    </row>
    <row r="26" spans="1:50" x14ac:dyDescent="0.2">
      <c r="A26" s="4" t="s">
        <v>16</v>
      </c>
      <c r="B26" s="3">
        <v>51</v>
      </c>
      <c r="F26" s="4" t="s">
        <v>16</v>
      </c>
      <c r="G26" s="3">
        <v>476</v>
      </c>
      <c r="K26" s="4" t="s">
        <v>16</v>
      </c>
      <c r="L26" s="3">
        <v>213</v>
      </c>
      <c r="P26" s="4" t="s">
        <v>16</v>
      </c>
      <c r="Q26" s="3">
        <v>208</v>
      </c>
      <c r="U26" s="4" t="s">
        <v>16</v>
      </c>
      <c r="V26" s="3">
        <v>101</v>
      </c>
      <c r="Z26" s="4" t="s">
        <v>16</v>
      </c>
      <c r="AA26" s="3">
        <v>120</v>
      </c>
      <c r="AE26" s="4" t="s">
        <v>16</v>
      </c>
      <c r="AF26" s="3">
        <v>174</v>
      </c>
      <c r="AJ26" s="4" t="s">
        <v>16</v>
      </c>
      <c r="AK26" s="3">
        <v>259</v>
      </c>
      <c r="AO26" s="4" t="s">
        <v>16</v>
      </c>
      <c r="AP26" s="3">
        <v>71</v>
      </c>
      <c r="AT26" s="4" t="s">
        <v>16</v>
      </c>
      <c r="AU26" s="3">
        <v>179</v>
      </c>
    </row>
    <row r="27" spans="1:50" x14ac:dyDescent="0.2">
      <c r="A27" s="4" t="s">
        <v>34</v>
      </c>
      <c r="B27" s="5">
        <v>522</v>
      </c>
      <c r="C27" s="7">
        <f>(B23*D24*B25/(B26-0.5)/2600*100) %</f>
        <v>0.20058872810357958</v>
      </c>
      <c r="D27" s="5">
        <v>511</v>
      </c>
      <c r="E27" s="7">
        <f>(B23*D24*B25/(B26+0.5)/2600*100) %</f>
        <v>0.19669380134428679</v>
      </c>
      <c r="F27" s="4" t="s">
        <v>34</v>
      </c>
      <c r="G27" s="5">
        <v>516</v>
      </c>
      <c r="H27" s="7">
        <f>(G23*I24*G25/(G26-0.5)/2600*100) %</f>
        <v>0.19859257461781119</v>
      </c>
      <c r="I27" s="5">
        <v>515</v>
      </c>
      <c r="J27" s="7">
        <f>(G23*I24*G25/(G26+0.5)/2600*100) %</f>
        <v>0.19817580111389133</v>
      </c>
      <c r="K27" s="4" t="s">
        <v>34</v>
      </c>
      <c r="L27" s="5">
        <v>516</v>
      </c>
      <c r="M27" s="7">
        <f>(L23*N24*L25/(L26-0.5)/2600*100) %</f>
        <v>0.19857013574660631</v>
      </c>
      <c r="N27" s="5">
        <v>514</v>
      </c>
      <c r="O27" s="7">
        <f>(L23*N24*L25/(L26+0.5)/2600*100) %</f>
        <v>0.19764006485317961</v>
      </c>
      <c r="P27" s="4" t="s">
        <v>34</v>
      </c>
      <c r="Q27" s="5">
        <v>583</v>
      </c>
      <c r="R27" s="7">
        <f>(Q23*S24*Q25/(Q26-0.5)/2600*100) %</f>
        <v>0.22404077849860982</v>
      </c>
      <c r="S27" s="5">
        <v>580</v>
      </c>
      <c r="T27" s="7">
        <f>(Q23*S24*Q25/(Q26+0.5)/2600*100) %</f>
        <v>0.22296624239070284</v>
      </c>
      <c r="U27" s="4" t="s">
        <v>34</v>
      </c>
      <c r="V27" s="5">
        <v>605</v>
      </c>
      <c r="W27" s="7">
        <f>(V23*X24*V25/(V26-0.5)/2600*100) %</f>
        <v>0.23257749712973597</v>
      </c>
      <c r="X27" s="5">
        <v>599</v>
      </c>
      <c r="Y27" s="7">
        <f>(V23*X24*V25/(V26+0.5)/2600*100) %</f>
        <v>0.2302860932171277</v>
      </c>
      <c r="Z27" s="4" t="s">
        <v>34</v>
      </c>
      <c r="AA27" s="5">
        <v>602</v>
      </c>
      <c r="AB27" s="7">
        <f>(AA23*AC24*AA25/(AA26-0.5)/2600*100) %</f>
        <v>0.23154164145477948</v>
      </c>
      <c r="AC27" s="5">
        <v>597</v>
      </c>
      <c r="AD27" s="7">
        <f>(AA23*AC24*AA25/(AA26+0.5)/2600*100) %</f>
        <v>0.22962013405681453</v>
      </c>
      <c r="AE27" s="4" t="s">
        <v>34</v>
      </c>
      <c r="AF27" s="5">
        <v>615</v>
      </c>
      <c r="AG27" s="7">
        <f>(AF23*AH24*AF25/(AF26-0.5)/2600*100) %</f>
        <v>0.23668992462868543</v>
      </c>
      <c r="AH27" s="5">
        <v>612</v>
      </c>
      <c r="AI27" s="7">
        <f>(AF23*AH24*AF25/(AF26+0.5)/2600*100) %</f>
        <v>0.23533353537579899</v>
      </c>
      <c r="AJ27" s="4" t="s">
        <v>34</v>
      </c>
      <c r="AK27" s="5">
        <v>433</v>
      </c>
      <c r="AL27" s="7">
        <f>(AK23*AM24*AK25/(AK26-0.5)/2600*100) %</f>
        <v>0.16657342657342655</v>
      </c>
      <c r="AM27" s="5">
        <v>431</v>
      </c>
      <c r="AN27" s="7">
        <f>(AK23*AM24*AK25/(AK26+0.5)/2600*100) %</f>
        <v>0.16593152512227657</v>
      </c>
      <c r="AO27" s="4" t="s">
        <v>34</v>
      </c>
      <c r="AP27" s="5">
        <v>619</v>
      </c>
      <c r="AQ27" s="7">
        <f>(AP23*AR24*AP25/(AP26-0.5)/2600*100) %</f>
        <v>0.23824331696672121</v>
      </c>
      <c r="AR27" s="5">
        <v>611</v>
      </c>
      <c r="AS27" s="7">
        <f>(AP23*AR24*AP25/(AP26+0.5)/2600*100) %</f>
        <v>0.23491124260355029</v>
      </c>
      <c r="AT27" s="4" t="s">
        <v>34</v>
      </c>
      <c r="AU27" s="5">
        <v>676</v>
      </c>
      <c r="AV27" s="7">
        <f>(AU23*AW24*AU25/(AU26-0.5)/2600*100) %</f>
        <v>0.26016160310277958</v>
      </c>
      <c r="AW27" s="5">
        <v>673</v>
      </c>
      <c r="AX27" s="7">
        <f>(AU23*AW24*AU25/(AU26+0.5)/2600*100) %</f>
        <v>0.25871223484036854</v>
      </c>
    </row>
    <row r="29" spans="1:50" x14ac:dyDescent="0.2">
      <c r="A29" s="4" t="s">
        <v>11</v>
      </c>
      <c r="B29" s="3">
        <v>42</v>
      </c>
      <c r="F29" s="4" t="s">
        <v>11</v>
      </c>
      <c r="G29" s="3">
        <v>42</v>
      </c>
      <c r="H29" t="s">
        <v>35</v>
      </c>
      <c r="K29" s="4" t="s">
        <v>11</v>
      </c>
      <c r="L29" s="3">
        <v>45</v>
      </c>
    </row>
    <row r="30" spans="1:50" x14ac:dyDescent="0.2">
      <c r="A30" s="4" t="s">
        <v>13</v>
      </c>
      <c r="B30" s="3">
        <v>413</v>
      </c>
      <c r="F30" s="4" t="s">
        <v>13</v>
      </c>
      <c r="G30" s="3">
        <v>445</v>
      </c>
      <c r="K30" s="4" t="s">
        <v>13</v>
      </c>
      <c r="L30" s="3">
        <v>506</v>
      </c>
    </row>
    <row r="31" spans="1:50" x14ac:dyDescent="0.2">
      <c r="A31" s="4" t="s">
        <v>24</v>
      </c>
      <c r="B31" s="3">
        <v>228</v>
      </c>
      <c r="C31" s="3">
        <v>268</v>
      </c>
      <c r="D31" s="5">
        <f>(C31+B31)/2</f>
        <v>248</v>
      </c>
      <c r="F31" s="4" t="s">
        <v>24</v>
      </c>
      <c r="G31" s="3">
        <v>264</v>
      </c>
      <c r="H31" s="3">
        <v>292</v>
      </c>
      <c r="I31" s="5">
        <f>(H31+G31)/2</f>
        <v>278</v>
      </c>
      <c r="K31" s="4" t="s">
        <v>24</v>
      </c>
      <c r="L31" s="3">
        <v>331</v>
      </c>
      <c r="M31" s="3">
        <v>373</v>
      </c>
      <c r="N31" s="5">
        <f>(M31+L31)/2</f>
        <v>352</v>
      </c>
    </row>
    <row r="32" spans="1:50" x14ac:dyDescent="0.2">
      <c r="A32" s="4" t="s">
        <v>15</v>
      </c>
      <c r="B32" s="3">
        <v>0.8</v>
      </c>
      <c r="F32" s="4" t="s">
        <v>15</v>
      </c>
      <c r="G32" s="3">
        <v>1.6</v>
      </c>
      <c r="K32" s="4" t="s">
        <v>15</v>
      </c>
      <c r="L32" s="3">
        <v>0.66600000000000004</v>
      </c>
    </row>
    <row r="33" spans="1:20" x14ac:dyDescent="0.2">
      <c r="A33" s="4" t="s">
        <v>16</v>
      </c>
      <c r="B33" s="3">
        <v>102</v>
      </c>
      <c r="F33" s="4" t="s">
        <v>16</v>
      </c>
      <c r="G33" s="3">
        <v>247</v>
      </c>
      <c r="K33" s="4" t="s">
        <v>16</v>
      </c>
      <c r="L33" s="3">
        <v>134</v>
      </c>
    </row>
    <row r="34" spans="1:20" x14ac:dyDescent="0.2">
      <c r="A34" s="4" t="s">
        <v>34</v>
      </c>
      <c r="B34" s="5">
        <v>807</v>
      </c>
      <c r="C34" s="7">
        <f>(B30*D31*B32/(B33-0.5)/2600*100) %</f>
        <v>0.31049336870026528</v>
      </c>
      <c r="D34" s="5">
        <v>799</v>
      </c>
      <c r="E34" s="7">
        <f>(B30*D31*B32/(B33+0.5)/2600*100) %</f>
        <v>0.30746416510318952</v>
      </c>
      <c r="F34" s="4" t="s">
        <v>34</v>
      </c>
      <c r="G34" s="5">
        <v>803</v>
      </c>
      <c r="H34" s="7">
        <f>(G30*I31*G32/(G33-0.5)/2600*100) %</f>
        <v>0.30884069277578408</v>
      </c>
      <c r="I34" s="5">
        <v>800</v>
      </c>
      <c r="J34" s="7">
        <f>(G30*I31*G32/(G33+0.5)/2600*100) %</f>
        <v>0.3075928515928516</v>
      </c>
      <c r="K34" s="4" t="s">
        <v>34</v>
      </c>
      <c r="L34" s="5">
        <v>889</v>
      </c>
      <c r="M34" s="7">
        <f>(L30*N31*L32/(L33-0.5)/2600*100) %</f>
        <v>0.34175336214347452</v>
      </c>
      <c r="N34" s="5">
        <v>882</v>
      </c>
      <c r="O34" s="7">
        <f>(L30*N31*L32/(L33+0.5)/2600*100) %</f>
        <v>0.33921244495281672</v>
      </c>
    </row>
    <row r="36" spans="1:20" x14ac:dyDescent="0.2">
      <c r="A36" s="4" t="s">
        <v>11</v>
      </c>
      <c r="B36" s="3">
        <v>50</v>
      </c>
      <c r="F36" s="4" t="s">
        <v>11</v>
      </c>
      <c r="G36" s="3">
        <v>55</v>
      </c>
    </row>
    <row r="37" spans="1:20" x14ac:dyDescent="0.2">
      <c r="A37" s="4" t="s">
        <v>13</v>
      </c>
      <c r="B37" s="3">
        <v>991</v>
      </c>
      <c r="F37" s="4" t="s">
        <v>13</v>
      </c>
      <c r="G37" s="3">
        <v>687</v>
      </c>
    </row>
    <row r="38" spans="1:20" x14ac:dyDescent="0.2">
      <c r="A38" s="4" t="s">
        <v>24</v>
      </c>
      <c r="B38" s="3">
        <v>468</v>
      </c>
      <c r="C38" s="3">
        <v>528</v>
      </c>
      <c r="D38" s="5">
        <f>(C38+B38)/2</f>
        <v>498</v>
      </c>
      <c r="F38" s="4" t="s">
        <v>24</v>
      </c>
      <c r="G38" s="3">
        <v>411</v>
      </c>
      <c r="H38" s="3">
        <v>463</v>
      </c>
      <c r="I38" s="5">
        <f>(H38+G38)/2</f>
        <v>437</v>
      </c>
    </row>
    <row r="39" spans="1:20" x14ac:dyDescent="0.2">
      <c r="A39" s="4" t="s">
        <v>15</v>
      </c>
      <c r="B39" s="3">
        <v>1.5</v>
      </c>
      <c r="F39" s="4" t="s">
        <v>15</v>
      </c>
      <c r="G39" s="3">
        <v>0.3</v>
      </c>
    </row>
    <row r="40" spans="1:20" x14ac:dyDescent="0.2">
      <c r="A40" s="4" t="s">
        <v>16</v>
      </c>
      <c r="B40" s="3">
        <v>707</v>
      </c>
      <c r="F40" s="4" t="s">
        <v>16</v>
      </c>
      <c r="G40" s="3">
        <v>74</v>
      </c>
    </row>
    <row r="41" spans="1:20" x14ac:dyDescent="0.2">
      <c r="A41" s="4" t="s">
        <v>34</v>
      </c>
      <c r="B41" s="5">
        <v>1048</v>
      </c>
      <c r="C41" s="7">
        <f>(B37*D38*B39/(B40-0.5)/2600*100) %</f>
        <v>0.4030034296913278</v>
      </c>
      <c r="D41" s="5">
        <v>1046</v>
      </c>
      <c r="E41" s="7">
        <f>(B37*D38*B39/(B40+0.5)/2600*100) %</f>
        <v>0.40243381353628704</v>
      </c>
      <c r="F41" s="4" t="s">
        <v>34</v>
      </c>
      <c r="G41" s="5">
        <v>1225</v>
      </c>
      <c r="H41" s="7">
        <f>(G37*I38*G39/(G40-0.5)/2600*100) %</f>
        <v>0.47130141287284144</v>
      </c>
      <c r="I41" s="5">
        <v>1209</v>
      </c>
      <c r="J41" s="7">
        <f>(G37*I38*G39/(G40+0.5)/2600*100) %</f>
        <v>0.46497521941146103</v>
      </c>
    </row>
    <row r="43" spans="1:20" x14ac:dyDescent="0.2">
      <c r="A43" s="4" t="s">
        <v>11</v>
      </c>
      <c r="B43" s="3">
        <v>60</v>
      </c>
      <c r="F43" s="4" t="s">
        <v>11</v>
      </c>
      <c r="G43" s="3">
        <v>61</v>
      </c>
      <c r="K43" s="4" t="s">
        <v>11</v>
      </c>
      <c r="L43" s="3">
        <v>62</v>
      </c>
      <c r="P43" s="4" t="s">
        <v>11</v>
      </c>
      <c r="Q43" s="3">
        <v>66</v>
      </c>
    </row>
    <row r="44" spans="1:20" x14ac:dyDescent="0.2">
      <c r="A44" s="4" t="s">
        <v>13</v>
      </c>
      <c r="B44" s="3">
        <v>776</v>
      </c>
      <c r="F44" s="4" t="s">
        <v>13</v>
      </c>
      <c r="G44" s="3">
        <v>833</v>
      </c>
      <c r="K44" s="4" t="s">
        <v>13</v>
      </c>
      <c r="L44" s="3">
        <v>988</v>
      </c>
      <c r="P44" s="4" t="s">
        <v>13</v>
      </c>
      <c r="Q44" s="3">
        <v>1026</v>
      </c>
    </row>
    <row r="45" spans="1:20" x14ac:dyDescent="0.2">
      <c r="A45" s="4" t="s">
        <v>24</v>
      </c>
      <c r="B45" s="3">
        <v>300</v>
      </c>
      <c r="C45" s="3">
        <v>318</v>
      </c>
      <c r="D45" s="5">
        <f>(C45+B45)/2</f>
        <v>309</v>
      </c>
      <c r="F45" s="4" t="s">
        <v>24</v>
      </c>
      <c r="G45" s="3">
        <v>484</v>
      </c>
      <c r="H45" s="3">
        <v>535</v>
      </c>
      <c r="I45" s="5">
        <f>(H45+G45)/2</f>
        <v>509.5</v>
      </c>
      <c r="K45" s="4" t="s">
        <v>24</v>
      </c>
      <c r="L45" s="3">
        <v>430</v>
      </c>
      <c r="M45" s="3">
        <v>475</v>
      </c>
      <c r="N45" s="5">
        <f>(M45+L45)/2</f>
        <v>452.5</v>
      </c>
      <c r="P45" s="4" t="s">
        <v>24</v>
      </c>
      <c r="Q45" s="3">
        <v>501</v>
      </c>
      <c r="R45" s="3">
        <v>587</v>
      </c>
      <c r="S45" s="5">
        <f>(R45+Q45)/2</f>
        <v>544</v>
      </c>
    </row>
    <row r="46" spans="1:20" x14ac:dyDescent="0.2">
      <c r="A46" s="4" t="s">
        <v>15</v>
      </c>
      <c r="B46" s="3">
        <v>2.4</v>
      </c>
      <c r="F46" s="4" t="s">
        <v>15</v>
      </c>
      <c r="G46" s="3">
        <v>1.45</v>
      </c>
      <c r="K46" s="4" t="s">
        <v>15</v>
      </c>
      <c r="L46" s="3">
        <v>0.6</v>
      </c>
      <c r="P46" s="4" t="s">
        <v>15</v>
      </c>
      <c r="Q46" s="3">
        <v>2</v>
      </c>
    </row>
    <row r="47" spans="1:20" x14ac:dyDescent="0.2">
      <c r="A47" s="4" t="s">
        <v>16</v>
      </c>
      <c r="B47" s="3">
        <v>397</v>
      </c>
      <c r="F47" s="4" t="s">
        <v>16</v>
      </c>
      <c r="G47" s="3">
        <v>414</v>
      </c>
      <c r="K47" s="4" t="s">
        <v>16</v>
      </c>
      <c r="L47" s="3">
        <v>176</v>
      </c>
      <c r="P47" s="4" t="s">
        <v>16</v>
      </c>
      <c r="Q47" s="3">
        <v>640</v>
      </c>
    </row>
    <row r="48" spans="1:20" x14ac:dyDescent="0.2">
      <c r="A48" s="4" t="s">
        <v>34</v>
      </c>
      <c r="B48" s="5">
        <v>1451</v>
      </c>
      <c r="C48" s="7">
        <f>(B44*D45*B46/(B47-0.5)/2600*100) %</f>
        <v>0.55823222427005526</v>
      </c>
      <c r="D48" s="5">
        <v>1448</v>
      </c>
      <c r="E48" s="7">
        <f>(B44*D45*B46/(B47+0.5)/2600*100) %</f>
        <v>0.55682786647314941</v>
      </c>
      <c r="F48" s="4" t="s">
        <v>34</v>
      </c>
      <c r="G48" s="5">
        <v>1488</v>
      </c>
      <c r="H48" s="7">
        <f>(G44*I45*G46/(G47-0.5)/2600*100) %</f>
        <v>0.57241147335131615</v>
      </c>
      <c r="I48" s="5">
        <v>1485</v>
      </c>
      <c r="J48" s="7">
        <f>(G44*I45*G46/(G47+0.5)/2600*100) %</f>
        <v>0.57103050477869532</v>
      </c>
      <c r="K48" s="4" t="s">
        <v>34</v>
      </c>
      <c r="L48" s="5">
        <v>1528</v>
      </c>
      <c r="M48" s="7">
        <f>(L44*N45*L46/(L47-0.5)/2600*100) %</f>
        <v>0.58786324786324784</v>
      </c>
      <c r="N48" s="5">
        <v>1520</v>
      </c>
      <c r="O48" s="7">
        <f>(L44*N45*L46/(L47+0.5)/2600*100) %</f>
        <v>0.58453257790368274</v>
      </c>
      <c r="P48" s="4" t="s">
        <v>34</v>
      </c>
      <c r="Q48" s="5">
        <v>1746</v>
      </c>
      <c r="R48" s="7">
        <f>(Q44*S45*Q46/(Q47-0.5)/2600*100) %</f>
        <v>0.67137066217597896</v>
      </c>
      <c r="S48" s="5">
        <v>1743</v>
      </c>
      <c r="T48" s="7">
        <f>(Q44*S45*Q46/(Q47+0.5)/2600*100) %</f>
        <v>0.6703224644208251</v>
      </c>
    </row>
    <row r="50" spans="1:20" x14ac:dyDescent="0.2">
      <c r="A50" s="4" t="s">
        <v>11</v>
      </c>
      <c r="B50" s="3">
        <v>70</v>
      </c>
    </row>
    <row r="51" spans="1:20" x14ac:dyDescent="0.2">
      <c r="A51" s="4" t="s">
        <v>13</v>
      </c>
      <c r="B51" s="3">
        <v>1093</v>
      </c>
    </row>
    <row r="52" spans="1:20" x14ac:dyDescent="0.2">
      <c r="A52" s="4" t="s">
        <v>24</v>
      </c>
      <c r="B52" s="3">
        <v>554</v>
      </c>
      <c r="C52" s="3">
        <v>588</v>
      </c>
      <c r="D52" s="5">
        <f>(C52+B52)/2</f>
        <v>571</v>
      </c>
    </row>
    <row r="53" spans="1:20" x14ac:dyDescent="0.2">
      <c r="A53" s="4" t="s">
        <v>15</v>
      </c>
      <c r="B53" s="3">
        <v>2.4</v>
      </c>
      <c r="I53" s="5"/>
      <c r="M53" s="4" t="s">
        <v>11</v>
      </c>
      <c r="N53" s="3">
        <v>66</v>
      </c>
    </row>
    <row r="54" spans="1:20" x14ac:dyDescent="0.2">
      <c r="A54" s="4" t="s">
        <v>16</v>
      </c>
      <c r="B54" s="3">
        <v>779</v>
      </c>
      <c r="J54" s="10"/>
      <c r="M54" s="4" t="s">
        <v>13</v>
      </c>
      <c r="N54" s="3">
        <v>2570</v>
      </c>
    </row>
    <row r="55" spans="1:20" x14ac:dyDescent="0.2">
      <c r="A55" s="4" t="s">
        <v>34</v>
      </c>
      <c r="B55" s="5">
        <v>1924</v>
      </c>
      <c r="C55" s="7">
        <f>(B51*D52*B53/(B54-0.5)/2600*100) %</f>
        <v>0.74000652141692602</v>
      </c>
      <c r="D55" s="5">
        <v>1922</v>
      </c>
      <c r="E55" s="7">
        <f>(B51*D52*B53/(B54+0.5)/2600*100) %</f>
        <v>0.73905718655943164</v>
      </c>
      <c r="I55" s="10"/>
      <c r="M55" s="4" t="s">
        <v>24</v>
      </c>
      <c r="N55" s="3">
        <v>900</v>
      </c>
      <c r="O55" s="3">
        <v>1100</v>
      </c>
      <c r="P55" s="5">
        <f>(O55+N55)/2</f>
        <v>1000</v>
      </c>
    </row>
    <row r="56" spans="1:20" x14ac:dyDescent="0.2">
      <c r="M56" s="4" t="s">
        <v>15</v>
      </c>
      <c r="N56" s="3">
        <v>3</v>
      </c>
    </row>
    <row r="57" spans="1:20" x14ac:dyDescent="0.2">
      <c r="M57" s="4" t="s">
        <v>16</v>
      </c>
      <c r="N57" s="3">
        <v>2969</v>
      </c>
    </row>
    <row r="58" spans="1:20" x14ac:dyDescent="0.2">
      <c r="M58" s="4" t="s">
        <v>34</v>
      </c>
      <c r="N58" s="5">
        <v>2597</v>
      </c>
      <c r="O58" s="7">
        <f>(N54*P55*N56/(N57-0.5)/2600*100) %</f>
        <v>0.99895051891009456</v>
      </c>
      <c r="P58" s="5">
        <v>2596</v>
      </c>
      <c r="Q58" s="7">
        <f>(N54*P55*N56/(N57+0.5)/2600*100) %</f>
        <v>0.99861411530042621</v>
      </c>
    </row>
    <row r="60" spans="1:20" x14ac:dyDescent="0.2">
      <c r="M60" s="4" t="s">
        <v>11</v>
      </c>
      <c r="N60" s="3">
        <v>80</v>
      </c>
      <c r="Q60" s="4" t="s">
        <v>11</v>
      </c>
      <c r="R60" s="3">
        <v>80</v>
      </c>
    </row>
    <row r="61" spans="1:20" x14ac:dyDescent="0.2">
      <c r="M61" s="4" t="s">
        <v>13</v>
      </c>
      <c r="N61" s="3">
        <v>3090</v>
      </c>
      <c r="Q61" s="4" t="s">
        <v>13</v>
      </c>
      <c r="R61" s="3">
        <v>3090</v>
      </c>
    </row>
    <row r="62" spans="1:20" x14ac:dyDescent="0.2">
      <c r="K62">
        <f>N61*P62*3/2600</f>
        <v>3565.3846153846152</v>
      </c>
      <c r="M62" s="4" t="s">
        <v>24</v>
      </c>
      <c r="N62" s="3">
        <v>900</v>
      </c>
      <c r="O62" s="3">
        <v>1100</v>
      </c>
      <c r="P62" s="5">
        <f>(O62+N62)/2</f>
        <v>1000</v>
      </c>
      <c r="Q62" s="4" t="s">
        <v>24</v>
      </c>
      <c r="R62" s="3">
        <v>900</v>
      </c>
      <c r="S62" s="3">
        <v>1100</v>
      </c>
      <c r="T62" s="5">
        <f>(S62+R62)/2 + 1.1</f>
        <v>1001.1</v>
      </c>
    </row>
    <row r="63" spans="1:20" x14ac:dyDescent="0.2">
      <c r="K63">
        <f>(N64-1)*N63/N61/3</f>
        <v>999.85900755124055</v>
      </c>
      <c r="M63" s="4" t="s">
        <v>34</v>
      </c>
      <c r="N63" s="3">
        <v>2597</v>
      </c>
      <c r="Q63" s="4" t="s">
        <v>34</v>
      </c>
      <c r="R63" s="3">
        <v>2597</v>
      </c>
    </row>
    <row r="64" spans="1:20" x14ac:dyDescent="0.2">
      <c r="J64">
        <f>N61*(P62+1)*3/N63</f>
        <v>3573.0727762803235</v>
      </c>
      <c r="M64" s="4" t="s">
        <v>16</v>
      </c>
      <c r="N64" s="3">
        <v>3570</v>
      </c>
      <c r="O64" s="3">
        <f>N64-1</f>
        <v>3569</v>
      </c>
      <c r="P64" s="3">
        <f>N64+1</f>
        <v>3571</v>
      </c>
      <c r="Q64" s="4" t="s">
        <v>15</v>
      </c>
      <c r="R64" s="11">
        <v>3</v>
      </c>
      <c r="S64" s="11">
        <v>3.0030000000000001</v>
      </c>
      <c r="T64" s="11">
        <v>3.004</v>
      </c>
    </row>
    <row r="65" spans="13:20" x14ac:dyDescent="0.2">
      <c r="M65" s="4" t="s">
        <v>15</v>
      </c>
      <c r="N65" s="12">
        <f>N64*N63/N61/P62</f>
        <v>3.0004174757281552</v>
      </c>
      <c r="O65" s="12">
        <f>O64*N63/N61/P62</f>
        <v>2.9995770226537215</v>
      </c>
      <c r="P65" s="12">
        <f>P64*N63/N61/P62</f>
        <v>3.0012579288025889</v>
      </c>
      <c r="Q65" s="4" t="s">
        <v>16</v>
      </c>
      <c r="R65" s="12">
        <f>R61*T62*R64/R63</f>
        <v>3573.4297266076242</v>
      </c>
      <c r="S65" s="12">
        <f>R61*T62*S64/R63</f>
        <v>3577.0031563342322</v>
      </c>
      <c r="T65" s="12">
        <f>R61*T62*T64/R63</f>
        <v>3578.1942995764348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selection activeCell="D5" sqref="D5"/>
    </sheetView>
  </sheetViews>
  <sheetFormatPr defaultRowHeight="14.25" x14ac:dyDescent="0.2"/>
  <cols>
    <col min="1" max="37" width="10.75" customWidth="1"/>
  </cols>
  <sheetData>
    <row r="1" spans="1:37" x14ac:dyDescent="0.2">
      <c r="A1" t="s">
        <v>36</v>
      </c>
    </row>
    <row r="3" spans="1:37" x14ac:dyDescent="0.2">
      <c r="A3" t="s">
        <v>13</v>
      </c>
      <c r="B3" s="3">
        <v>2475</v>
      </c>
      <c r="D3" t="s">
        <v>37</v>
      </c>
      <c r="E3" s="3">
        <v>25</v>
      </c>
      <c r="Z3" t="s">
        <v>38</v>
      </c>
      <c r="AA3" s="3">
        <v>1915</v>
      </c>
      <c r="AB3" s="5">
        <f>AA3 - 926</f>
        <v>989</v>
      </c>
    </row>
    <row r="4" spans="1:37" x14ac:dyDescent="0.2">
      <c r="W4" t="s">
        <v>39</v>
      </c>
      <c r="AI4" t="s">
        <v>40</v>
      </c>
      <c r="AK4" t="s">
        <v>3</v>
      </c>
    </row>
    <row r="5" spans="1:37" x14ac:dyDescent="0.2">
      <c r="A5" t="s">
        <v>3</v>
      </c>
      <c r="B5" t="s">
        <v>56</v>
      </c>
      <c r="C5" t="s">
        <v>41</v>
      </c>
      <c r="D5" t="s">
        <v>42</v>
      </c>
      <c r="E5" t="s">
        <v>55</v>
      </c>
      <c r="F5" t="s">
        <v>13</v>
      </c>
      <c r="G5" t="s">
        <v>43</v>
      </c>
      <c r="H5" t="s">
        <v>44</v>
      </c>
      <c r="I5" t="s">
        <v>45</v>
      </c>
      <c r="K5" t="s">
        <v>37</v>
      </c>
      <c r="L5" t="s">
        <v>44</v>
      </c>
      <c r="M5" t="s">
        <v>45</v>
      </c>
      <c r="O5" t="s">
        <v>46</v>
      </c>
      <c r="P5" t="s">
        <v>44</v>
      </c>
      <c r="Q5" t="s">
        <v>45</v>
      </c>
      <c r="S5" t="s">
        <v>47</v>
      </c>
      <c r="T5" t="s">
        <v>44</v>
      </c>
      <c r="U5" t="s">
        <v>45</v>
      </c>
      <c r="W5" t="s">
        <v>16</v>
      </c>
      <c r="X5" t="s">
        <v>48</v>
      </c>
      <c r="Z5" t="s">
        <v>49</v>
      </c>
      <c r="AA5" t="s">
        <v>38</v>
      </c>
      <c r="AB5" t="s">
        <v>50</v>
      </c>
      <c r="AC5" t="s">
        <v>44</v>
      </c>
      <c r="AD5" t="s">
        <v>45</v>
      </c>
      <c r="AE5" t="s">
        <v>51</v>
      </c>
      <c r="AF5" t="s">
        <v>44</v>
      </c>
      <c r="AG5" s="8" t="s">
        <v>45</v>
      </c>
      <c r="AI5" t="s">
        <v>52</v>
      </c>
      <c r="AK5" s="5">
        <f t="shared" ref="AK5:AK36" si="0">ROW() -5</f>
        <v>0</v>
      </c>
    </row>
    <row r="6" spans="1:37" x14ac:dyDescent="0.2">
      <c r="A6" s="5">
        <f t="shared" ref="A6:A37" si="1">ROW() -5</f>
        <v>1</v>
      </c>
      <c r="B6" s="3">
        <v>37</v>
      </c>
      <c r="C6" s="15">
        <f>B6</f>
        <v>37</v>
      </c>
      <c r="D6" s="13">
        <f t="shared" ref="C6:D37" si="2">C6/C$85</f>
        <v>3.6999999999999998E-2</v>
      </c>
      <c r="E6" s="3">
        <v>100</v>
      </c>
      <c r="F6" s="5">
        <f>MIN(E6, $B$3*D6)</f>
        <v>91.574999999999989</v>
      </c>
      <c r="G6" s="5">
        <f xml:space="preserve"> F6 + + $E$3 * K6</f>
        <v>224.38749999999999</v>
      </c>
      <c r="H6" s="6">
        <f t="shared" ref="H6:H37" si="3">G6 /D6</f>
        <v>6064.5270270270266</v>
      </c>
      <c r="I6" s="13">
        <f t="shared" ref="I6:I37" si="4">H6 /H$85</f>
        <v>1.8804734967525665</v>
      </c>
      <c r="K6" s="3">
        <f>0.3125 * A6 + 5</f>
        <v>5.3125</v>
      </c>
      <c r="L6" s="5">
        <f t="shared" ref="L6:L37" si="5" xml:space="preserve"> K6 / D6</f>
        <v>143.58108108108109</v>
      </c>
      <c r="M6" s="13">
        <f t="shared" ref="M6:M37" si="6" xml:space="preserve"> L6 / L$85</f>
        <v>4.7860360360360366</v>
      </c>
      <c r="O6" s="3">
        <f t="shared" ref="O6:O37" si="7">2 * (10 + A6)</f>
        <v>22</v>
      </c>
      <c r="P6" s="5">
        <f t="shared" ref="P6:P37" si="8">O6 /D6</f>
        <v>594.59459459459458</v>
      </c>
      <c r="Q6" s="13">
        <f t="shared" ref="Q6:Q37" si="9">P6 / P$85</f>
        <v>3.303303303303303</v>
      </c>
      <c r="S6" s="3">
        <f t="shared" ref="S6:S37" si="10">10 + 2 *A6</f>
        <v>12</v>
      </c>
      <c r="T6" s="5">
        <f t="shared" ref="T6:T37" si="11">S6 /D6</f>
        <v>324.32432432432432</v>
      </c>
      <c r="U6" s="13">
        <f t="shared" ref="U6:U37" si="12">T6/T$85</f>
        <v>1.9077901430842608</v>
      </c>
      <c r="W6" s="13">
        <f t="shared" ref="W6:W37" si="13">O6 / F6</f>
        <v>0.24024024024024027</v>
      </c>
      <c r="X6" s="13">
        <f t="shared" ref="X6:X37" si="14">O6 / G6</f>
        <v>9.8044677176758965E-2</v>
      </c>
      <c r="Z6" s="5">
        <f t="shared" ref="Z6:Z37" si="15">(0.0024 * A6 * A6) + (0.06 * A6) + 1</f>
        <v>1.0624</v>
      </c>
      <c r="AA6" s="5">
        <f t="shared" ref="AA6:AA37" si="16">MIN(E6, $AB$3*D6)</f>
        <v>36.592999999999996</v>
      </c>
      <c r="AB6" s="13">
        <f t="shared" ref="AB6:AB37" si="17">(AA6 / Z6) %</f>
        <v>0.34443712349397587</v>
      </c>
      <c r="AC6" s="5">
        <f t="shared" ref="AC6:AC37" si="18">AB6 * 100 * Z$85</f>
        <v>728.82895331325278</v>
      </c>
      <c r="AD6" s="13">
        <f t="shared" ref="AD6:AD37" si="19">AC6 /AC$85</f>
        <v>0.73693524096385521</v>
      </c>
      <c r="AE6" s="14">
        <f t="shared" ref="AE6:AE37" si="20">AB6 + 0.045 + 0.2</f>
        <v>0.58943712349397592</v>
      </c>
      <c r="AF6" s="5">
        <f t="shared" ref="AF6:AF37" si="21">AE6 * 100 * Z$85</f>
        <v>1247.248953313253</v>
      </c>
      <c r="AG6" s="13">
        <f t="shared" ref="AG6:AG37" si="22">AF6 /AF$85</f>
        <v>0.82740639855730513</v>
      </c>
      <c r="AI6" s="13">
        <f t="shared" ref="AI6:AI37" si="23">O6% / Z6</f>
        <v>0.20707831325301204</v>
      </c>
      <c r="AK6" s="5">
        <f t="shared" si="0"/>
        <v>1</v>
      </c>
    </row>
    <row r="7" spans="1:37" x14ac:dyDescent="0.2">
      <c r="A7" s="5">
        <f t="shared" si="1"/>
        <v>2</v>
      </c>
      <c r="B7" s="3">
        <v>7</v>
      </c>
      <c r="C7" s="15">
        <f>C6 + B7</f>
        <v>44</v>
      </c>
      <c r="D7" s="13">
        <f t="shared" si="2"/>
        <v>4.3999999999999997E-2</v>
      </c>
      <c r="E7" s="3">
        <v>110</v>
      </c>
      <c r="F7" s="5">
        <f>MIN(E7, $B$3*D7)</f>
        <v>108.89999999999999</v>
      </c>
      <c r="G7" s="5">
        <f xml:space="preserve"> F7 + + $E$3 * K7</f>
        <v>249.52499999999998</v>
      </c>
      <c r="H7" s="6">
        <f t="shared" si="3"/>
        <v>5671.022727272727</v>
      </c>
      <c r="I7" s="13">
        <f t="shared" si="4"/>
        <v>1.7584566596194502</v>
      </c>
      <c r="K7" s="3">
        <f t="shared" ref="K7:K70" si="24">0.3125 * A7 + 5</f>
        <v>5.625</v>
      </c>
      <c r="L7" s="5">
        <f t="shared" si="5"/>
        <v>127.84090909090909</v>
      </c>
      <c r="M7" s="13">
        <f t="shared" si="6"/>
        <v>4.2613636363636367</v>
      </c>
      <c r="O7" s="3">
        <f t="shared" si="7"/>
        <v>24</v>
      </c>
      <c r="P7" s="5">
        <f t="shared" si="8"/>
        <v>545.4545454545455</v>
      </c>
      <c r="Q7" s="13">
        <f t="shared" si="9"/>
        <v>3.0303030303030307</v>
      </c>
      <c r="S7" s="3">
        <f t="shared" si="10"/>
        <v>14</v>
      </c>
      <c r="T7" s="5">
        <f t="shared" si="11"/>
        <v>318.18181818181819</v>
      </c>
      <c r="U7" s="13">
        <f t="shared" si="12"/>
        <v>1.8716577540106951</v>
      </c>
      <c r="W7" s="13">
        <f t="shared" si="13"/>
        <v>0.22038567493112948</v>
      </c>
      <c r="X7" s="13">
        <f t="shared" si="14"/>
        <v>9.6182747219717465E-2</v>
      </c>
      <c r="Z7" s="5">
        <f t="shared" si="15"/>
        <v>1.1295999999999999</v>
      </c>
      <c r="AA7" s="5">
        <f t="shared" si="16"/>
        <v>43.515999999999998</v>
      </c>
      <c r="AB7" s="13">
        <f t="shared" si="17"/>
        <v>0.38523371104815868</v>
      </c>
      <c r="AC7" s="5">
        <f t="shared" si="18"/>
        <v>815.15453257790352</v>
      </c>
      <c r="AD7" s="13">
        <f t="shared" si="19"/>
        <v>0.82422096317280436</v>
      </c>
      <c r="AE7" s="14">
        <f t="shared" si="20"/>
        <v>0.63023371104815862</v>
      </c>
      <c r="AF7" s="5">
        <f t="shared" si="21"/>
        <v>1333.5745325779035</v>
      </c>
      <c r="AG7" s="13">
        <f t="shared" si="22"/>
        <v>0.88467350345484563</v>
      </c>
      <c r="AI7" s="13">
        <f t="shared" si="23"/>
        <v>0.21246458923512748</v>
      </c>
      <c r="AK7" s="5">
        <f t="shared" si="0"/>
        <v>2</v>
      </c>
    </row>
    <row r="8" spans="1:37" x14ac:dyDescent="0.2">
      <c r="A8" s="5">
        <f t="shared" si="1"/>
        <v>3</v>
      </c>
      <c r="B8" s="3">
        <v>7</v>
      </c>
      <c r="C8" s="15">
        <f t="shared" ref="C8:C71" si="25">C7 + B8</f>
        <v>51</v>
      </c>
      <c r="D8" s="13">
        <f t="shared" si="2"/>
        <v>5.0999999999999997E-2</v>
      </c>
      <c r="E8" s="3">
        <v>120</v>
      </c>
      <c r="F8" s="5">
        <f>MIN(E8, $B$3*D8)</f>
        <v>120</v>
      </c>
      <c r="G8" s="5">
        <f xml:space="preserve"> F8 + + $E$3 * K8</f>
        <v>268.4375</v>
      </c>
      <c r="H8" s="6">
        <f t="shared" si="3"/>
        <v>5263.4803921568628</v>
      </c>
      <c r="I8" s="13">
        <f t="shared" si="4"/>
        <v>1.6320869433044536</v>
      </c>
      <c r="K8" s="3">
        <f t="shared" si="24"/>
        <v>5.9375</v>
      </c>
      <c r="L8" s="5">
        <f t="shared" si="5"/>
        <v>116.42156862745099</v>
      </c>
      <c r="M8" s="13">
        <f t="shared" si="6"/>
        <v>3.8807189542483664</v>
      </c>
      <c r="O8" s="3">
        <f t="shared" si="7"/>
        <v>26</v>
      </c>
      <c r="P8" s="5">
        <f t="shared" si="8"/>
        <v>509.80392156862746</v>
      </c>
      <c r="Q8" s="13">
        <f t="shared" si="9"/>
        <v>2.8322440087145968</v>
      </c>
      <c r="S8" s="3">
        <f t="shared" si="10"/>
        <v>16</v>
      </c>
      <c r="T8" s="5">
        <f t="shared" si="11"/>
        <v>313.72549019607845</v>
      </c>
      <c r="U8" s="13">
        <f t="shared" si="12"/>
        <v>1.8454440599769322</v>
      </c>
      <c r="W8" s="13">
        <f t="shared" si="13"/>
        <v>0.21666666666666667</v>
      </c>
      <c r="X8" s="13">
        <f t="shared" si="14"/>
        <v>9.6856810244470321E-2</v>
      </c>
      <c r="Z8" s="5">
        <f t="shared" si="15"/>
        <v>1.2016</v>
      </c>
      <c r="AA8" s="5">
        <f t="shared" si="16"/>
        <v>50.439</v>
      </c>
      <c r="AB8" s="13">
        <f t="shared" si="17"/>
        <v>0.41976531291611185</v>
      </c>
      <c r="AC8" s="5">
        <f t="shared" si="18"/>
        <v>888.22340213049256</v>
      </c>
      <c r="AD8" s="13">
        <f t="shared" si="19"/>
        <v>0.89810252996005313</v>
      </c>
      <c r="AE8" s="14">
        <f t="shared" si="20"/>
        <v>0.66476531291611185</v>
      </c>
      <c r="AF8" s="5">
        <f t="shared" si="21"/>
        <v>1406.6434021304924</v>
      </c>
      <c r="AG8" s="13">
        <f t="shared" si="22"/>
        <v>0.93314630436805424</v>
      </c>
      <c r="AI8" s="13">
        <f t="shared" si="23"/>
        <v>0.21637816245006658</v>
      </c>
      <c r="AK8" s="5">
        <f t="shared" si="0"/>
        <v>3</v>
      </c>
    </row>
    <row r="9" spans="1:37" x14ac:dyDescent="0.2">
      <c r="A9" s="5">
        <f t="shared" si="1"/>
        <v>4</v>
      </c>
      <c r="B9" s="3">
        <v>7</v>
      </c>
      <c r="C9" s="15">
        <f t="shared" si="25"/>
        <v>58</v>
      </c>
      <c r="D9" s="13">
        <f t="shared" si="2"/>
        <v>5.8000000000000003E-2</v>
      </c>
      <c r="E9" s="3">
        <v>130</v>
      </c>
      <c r="F9" s="5">
        <f>MIN(E9, $B$3*D9)</f>
        <v>130</v>
      </c>
      <c r="G9" s="5">
        <f xml:space="preserve"> F9 + + $E$3 * K9</f>
        <v>286.25</v>
      </c>
      <c r="H9" s="6">
        <f t="shared" si="3"/>
        <v>4935.3448275862065</v>
      </c>
      <c r="I9" s="13">
        <f t="shared" si="4"/>
        <v>1.5303394814220797</v>
      </c>
      <c r="K9" s="3">
        <f t="shared" si="24"/>
        <v>6.25</v>
      </c>
      <c r="L9" s="5">
        <f t="shared" si="5"/>
        <v>107.75862068965516</v>
      </c>
      <c r="M9" s="13">
        <f t="shared" si="6"/>
        <v>3.5919540229885052</v>
      </c>
      <c r="O9" s="3">
        <f t="shared" si="7"/>
        <v>28</v>
      </c>
      <c r="P9" s="5">
        <f t="shared" si="8"/>
        <v>482.75862068965517</v>
      </c>
      <c r="Q9" s="13">
        <f t="shared" si="9"/>
        <v>2.6819923371647509</v>
      </c>
      <c r="S9" s="3">
        <f t="shared" si="10"/>
        <v>18</v>
      </c>
      <c r="T9" s="5">
        <f t="shared" si="11"/>
        <v>310.34482758620686</v>
      </c>
      <c r="U9" s="13">
        <f t="shared" si="12"/>
        <v>1.8255578093306286</v>
      </c>
      <c r="W9" s="13">
        <f t="shared" si="13"/>
        <v>0.2153846153846154</v>
      </c>
      <c r="X9" s="13">
        <f t="shared" si="14"/>
        <v>9.7816593886462883E-2</v>
      </c>
      <c r="Z9" s="5">
        <f t="shared" si="15"/>
        <v>1.2784</v>
      </c>
      <c r="AA9" s="5">
        <f t="shared" si="16"/>
        <v>57.362000000000002</v>
      </c>
      <c r="AB9" s="13">
        <f t="shared" si="17"/>
        <v>0.44870150187734675</v>
      </c>
      <c r="AC9" s="5">
        <f t="shared" si="18"/>
        <v>949.45237797246557</v>
      </c>
      <c r="AD9" s="13">
        <f t="shared" si="19"/>
        <v>0.9600125156445557</v>
      </c>
      <c r="AE9" s="14">
        <f t="shared" si="20"/>
        <v>0.69370150187734669</v>
      </c>
      <c r="AF9" s="5">
        <f t="shared" si="21"/>
        <v>1467.8723779724653</v>
      </c>
      <c r="AG9" s="13">
        <f t="shared" si="22"/>
        <v>0.97376469595233262</v>
      </c>
      <c r="AI9" s="13">
        <f t="shared" si="23"/>
        <v>0.21902377972465584</v>
      </c>
      <c r="AK9" s="5">
        <f t="shared" si="0"/>
        <v>4</v>
      </c>
    </row>
    <row r="10" spans="1:37" x14ac:dyDescent="0.2">
      <c r="A10" s="5">
        <f t="shared" si="1"/>
        <v>5</v>
      </c>
      <c r="B10" s="3">
        <v>7</v>
      </c>
      <c r="C10" s="15">
        <f t="shared" si="25"/>
        <v>65</v>
      </c>
      <c r="D10" s="13">
        <f t="shared" si="2"/>
        <v>6.5000000000000002E-2</v>
      </c>
      <c r="E10" s="3">
        <v>140</v>
      </c>
      <c r="F10" s="5">
        <f>MIN(E10, $B$3*D10)</f>
        <v>140</v>
      </c>
      <c r="G10" s="5">
        <f xml:space="preserve"> F10 + + $E$3 * K10</f>
        <v>304.0625</v>
      </c>
      <c r="H10" s="6">
        <f t="shared" si="3"/>
        <v>4677.8846153846152</v>
      </c>
      <c r="I10" s="13">
        <f t="shared" si="4"/>
        <v>1.4505068574836015</v>
      </c>
      <c r="K10" s="3">
        <f t="shared" si="24"/>
        <v>6.5625</v>
      </c>
      <c r="L10" s="5">
        <f t="shared" si="5"/>
        <v>100.96153846153845</v>
      </c>
      <c r="M10" s="13">
        <f t="shared" si="6"/>
        <v>3.365384615384615</v>
      </c>
      <c r="O10" s="3">
        <f t="shared" si="7"/>
        <v>30</v>
      </c>
      <c r="P10" s="5">
        <f t="shared" si="8"/>
        <v>461.53846153846155</v>
      </c>
      <c r="Q10" s="13">
        <f t="shared" si="9"/>
        <v>2.5641025641025643</v>
      </c>
      <c r="S10" s="3">
        <f t="shared" si="10"/>
        <v>20</v>
      </c>
      <c r="T10" s="5">
        <f t="shared" si="11"/>
        <v>307.69230769230768</v>
      </c>
      <c r="U10" s="13">
        <f t="shared" si="12"/>
        <v>1.8099547511312217</v>
      </c>
      <c r="W10" s="13">
        <f t="shared" si="13"/>
        <v>0.21428571428571427</v>
      </c>
      <c r="X10" s="13">
        <f t="shared" si="14"/>
        <v>9.8663926002055494E-2</v>
      </c>
      <c r="Z10" s="5">
        <f t="shared" si="15"/>
        <v>1.3599999999999999</v>
      </c>
      <c r="AA10" s="5">
        <f t="shared" si="16"/>
        <v>64.284999999999997</v>
      </c>
      <c r="AB10" s="13">
        <f t="shared" si="17"/>
        <v>0.4726838235294118</v>
      </c>
      <c r="AC10" s="5">
        <f t="shared" si="18"/>
        <v>1000.1989705882353</v>
      </c>
      <c r="AD10" s="13">
        <f t="shared" si="19"/>
        <v>1.0113235294117646</v>
      </c>
      <c r="AE10" s="14">
        <f t="shared" si="20"/>
        <v>0.71768382352941185</v>
      </c>
      <c r="AF10" s="5">
        <f t="shared" si="21"/>
        <v>1518.6189705882352</v>
      </c>
      <c r="AG10" s="13">
        <f t="shared" si="22"/>
        <v>1.0074292304654544</v>
      </c>
      <c r="AI10" s="13">
        <f t="shared" si="23"/>
        <v>0.22058823529411767</v>
      </c>
      <c r="AK10" s="5">
        <f t="shared" si="0"/>
        <v>5</v>
      </c>
    </row>
    <row r="11" spans="1:37" x14ac:dyDescent="0.2">
      <c r="A11" s="5">
        <f t="shared" si="1"/>
        <v>6</v>
      </c>
      <c r="B11" s="3">
        <v>7</v>
      </c>
      <c r="C11" s="15">
        <f t="shared" si="25"/>
        <v>72</v>
      </c>
      <c r="D11" s="13">
        <f t="shared" si="2"/>
        <v>7.1999999999999995E-2</v>
      </c>
      <c r="E11" s="3">
        <v>150</v>
      </c>
      <c r="F11" s="5">
        <f>MIN(E11, $B$3*D11)</f>
        <v>150</v>
      </c>
      <c r="G11" s="5">
        <f xml:space="preserve"> F11 + + $E$3 * K11</f>
        <v>321.875</v>
      </c>
      <c r="H11" s="6">
        <f t="shared" si="3"/>
        <v>4470.4861111111113</v>
      </c>
      <c r="I11" s="13">
        <f t="shared" si="4"/>
        <v>1.3861972437553833</v>
      </c>
      <c r="K11" s="3">
        <f t="shared" si="24"/>
        <v>6.875</v>
      </c>
      <c r="L11" s="5">
        <f t="shared" si="5"/>
        <v>95.486111111111114</v>
      </c>
      <c r="M11" s="13">
        <f t="shared" si="6"/>
        <v>3.1828703703703707</v>
      </c>
      <c r="O11" s="3">
        <f t="shared" si="7"/>
        <v>32</v>
      </c>
      <c r="P11" s="5">
        <f t="shared" si="8"/>
        <v>444.44444444444446</v>
      </c>
      <c r="Q11" s="13">
        <f t="shared" si="9"/>
        <v>2.4691358024691357</v>
      </c>
      <c r="S11" s="3">
        <f t="shared" si="10"/>
        <v>22</v>
      </c>
      <c r="T11" s="5">
        <f t="shared" si="11"/>
        <v>305.5555555555556</v>
      </c>
      <c r="U11" s="13">
        <f t="shared" si="12"/>
        <v>1.797385620915033</v>
      </c>
      <c r="W11" s="13">
        <f t="shared" si="13"/>
        <v>0.21333333333333335</v>
      </c>
      <c r="X11" s="13">
        <f t="shared" si="14"/>
        <v>9.9417475728155347E-2</v>
      </c>
      <c r="Z11" s="5">
        <f t="shared" si="15"/>
        <v>1.4464000000000001</v>
      </c>
      <c r="AA11" s="5">
        <f t="shared" si="16"/>
        <v>71.207999999999998</v>
      </c>
      <c r="AB11" s="13">
        <f t="shared" si="17"/>
        <v>0.49231194690265484</v>
      </c>
      <c r="AC11" s="5">
        <f t="shared" si="18"/>
        <v>1041.7320796460174</v>
      </c>
      <c r="AD11" s="13">
        <f t="shared" si="19"/>
        <v>1.0533185840707961</v>
      </c>
      <c r="AE11" s="14">
        <f t="shared" si="20"/>
        <v>0.73731194690265478</v>
      </c>
      <c r="AF11" s="5">
        <f t="shared" si="21"/>
        <v>1560.1520796460175</v>
      </c>
      <c r="AG11" s="13">
        <f t="shared" si="22"/>
        <v>1.0349816770681146</v>
      </c>
      <c r="AI11" s="13">
        <f t="shared" si="23"/>
        <v>0.22123893805309733</v>
      </c>
      <c r="AK11" s="5">
        <f t="shared" si="0"/>
        <v>6</v>
      </c>
    </row>
    <row r="12" spans="1:37" x14ac:dyDescent="0.2">
      <c r="A12" s="5">
        <f t="shared" si="1"/>
        <v>7</v>
      </c>
      <c r="B12" s="3">
        <v>7</v>
      </c>
      <c r="C12" s="15">
        <f t="shared" si="25"/>
        <v>79</v>
      </c>
      <c r="D12" s="13">
        <f t="shared" si="2"/>
        <v>7.9000000000000001E-2</v>
      </c>
      <c r="E12" s="3">
        <v>160</v>
      </c>
      <c r="F12" s="5">
        <f>MIN(E12, $B$3*D12)</f>
        <v>160</v>
      </c>
      <c r="G12" s="5">
        <f xml:space="preserve"> F12 + + $E$3 * K12</f>
        <v>339.6875</v>
      </c>
      <c r="H12" s="6">
        <f t="shared" si="3"/>
        <v>4299.841772151899</v>
      </c>
      <c r="I12" s="13">
        <f t="shared" si="4"/>
        <v>1.3332842704346974</v>
      </c>
      <c r="K12" s="3">
        <f t="shared" si="24"/>
        <v>7.1875</v>
      </c>
      <c r="L12" s="5">
        <f t="shared" si="5"/>
        <v>90.981012658227854</v>
      </c>
      <c r="M12" s="13">
        <f t="shared" si="6"/>
        <v>3.0327004219409286</v>
      </c>
      <c r="O12" s="3">
        <f t="shared" si="7"/>
        <v>34</v>
      </c>
      <c r="P12" s="5">
        <f t="shared" si="8"/>
        <v>430.37974683544303</v>
      </c>
      <c r="Q12" s="13">
        <f t="shared" si="9"/>
        <v>2.3909985935302389</v>
      </c>
      <c r="S12" s="3">
        <f t="shared" si="10"/>
        <v>24</v>
      </c>
      <c r="T12" s="5">
        <f t="shared" si="11"/>
        <v>303.79746835443035</v>
      </c>
      <c r="U12" s="13">
        <f t="shared" si="12"/>
        <v>1.7870439314966491</v>
      </c>
      <c r="W12" s="13">
        <f t="shared" si="13"/>
        <v>0.21249999999999999</v>
      </c>
      <c r="X12" s="13">
        <f t="shared" si="14"/>
        <v>0.10009199632014719</v>
      </c>
      <c r="Z12" s="5">
        <f t="shared" si="15"/>
        <v>1.5375999999999999</v>
      </c>
      <c r="AA12" s="5">
        <f t="shared" si="16"/>
        <v>78.131</v>
      </c>
      <c r="AB12" s="13">
        <f t="shared" si="17"/>
        <v>0.50813605619146729</v>
      </c>
      <c r="AC12" s="5">
        <f t="shared" si="18"/>
        <v>1075.2158949011446</v>
      </c>
      <c r="AD12" s="13">
        <f t="shared" si="19"/>
        <v>1.0871748178980227</v>
      </c>
      <c r="AE12" s="14">
        <f t="shared" si="20"/>
        <v>0.75313605619146728</v>
      </c>
      <c r="AF12" s="5">
        <f t="shared" si="21"/>
        <v>1593.6358949011444</v>
      </c>
      <c r="AG12" s="13">
        <f t="shared" si="22"/>
        <v>1.0571943419227186</v>
      </c>
      <c r="AI12" s="13">
        <f t="shared" si="23"/>
        <v>0.22112382934443292</v>
      </c>
      <c r="AK12" s="5">
        <f t="shared" si="0"/>
        <v>7</v>
      </c>
    </row>
    <row r="13" spans="1:37" x14ac:dyDescent="0.2">
      <c r="A13" s="5">
        <f t="shared" si="1"/>
        <v>8</v>
      </c>
      <c r="B13" s="3">
        <v>7</v>
      </c>
      <c r="C13" s="15">
        <f t="shared" si="25"/>
        <v>86</v>
      </c>
      <c r="D13" s="13">
        <f t="shared" si="2"/>
        <v>8.5999999999999993E-2</v>
      </c>
      <c r="E13" s="3">
        <v>170</v>
      </c>
      <c r="F13" s="5">
        <f>MIN(E13, $B$3*D13)</f>
        <v>170</v>
      </c>
      <c r="G13" s="5">
        <f xml:space="preserve"> F13 + + $E$3 * K13</f>
        <v>357.5</v>
      </c>
      <c r="H13" s="6">
        <f t="shared" si="3"/>
        <v>4156.9767441860467</v>
      </c>
      <c r="I13" s="13">
        <f t="shared" si="4"/>
        <v>1.2889850369569138</v>
      </c>
      <c r="K13" s="3">
        <f t="shared" si="24"/>
        <v>7.5</v>
      </c>
      <c r="L13" s="5">
        <f t="shared" si="5"/>
        <v>87.209302325581405</v>
      </c>
      <c r="M13" s="13">
        <f t="shared" si="6"/>
        <v>2.9069767441860468</v>
      </c>
      <c r="O13" s="3">
        <f t="shared" si="7"/>
        <v>36</v>
      </c>
      <c r="P13" s="5">
        <f t="shared" si="8"/>
        <v>418.60465116279073</v>
      </c>
      <c r="Q13" s="13">
        <f t="shared" si="9"/>
        <v>2.3255813953488373</v>
      </c>
      <c r="S13" s="3">
        <f t="shared" si="10"/>
        <v>26</v>
      </c>
      <c r="T13" s="5">
        <f t="shared" si="11"/>
        <v>302.32558139534888</v>
      </c>
      <c r="U13" s="13">
        <f t="shared" si="12"/>
        <v>1.7783857729138168</v>
      </c>
      <c r="W13" s="13">
        <f t="shared" si="13"/>
        <v>0.21176470588235294</v>
      </c>
      <c r="X13" s="13">
        <f t="shared" si="14"/>
        <v>0.10069930069930071</v>
      </c>
      <c r="Z13" s="5">
        <f t="shared" si="15"/>
        <v>1.6335999999999999</v>
      </c>
      <c r="AA13" s="5">
        <f t="shared" si="16"/>
        <v>85.053999999999988</v>
      </c>
      <c r="AB13" s="13">
        <f t="shared" si="17"/>
        <v>0.52065377081292841</v>
      </c>
      <c r="AC13" s="5">
        <f t="shared" si="18"/>
        <v>1101.7033790401563</v>
      </c>
      <c r="AD13" s="13">
        <f t="shared" si="19"/>
        <v>1.1139569049951024</v>
      </c>
      <c r="AE13" s="14">
        <f t="shared" si="20"/>
        <v>0.76565377081292851</v>
      </c>
      <c r="AF13" s="5">
        <f t="shared" si="21"/>
        <v>1620.1233790401566</v>
      </c>
      <c r="AG13" s="13">
        <f t="shared" si="22"/>
        <v>1.0747657448091152</v>
      </c>
      <c r="AI13" s="13">
        <f t="shared" si="23"/>
        <v>0.22037218413320275</v>
      </c>
      <c r="AK13" s="5">
        <f t="shared" si="0"/>
        <v>8</v>
      </c>
    </row>
    <row r="14" spans="1:37" x14ac:dyDescent="0.2">
      <c r="A14" s="5">
        <f t="shared" si="1"/>
        <v>9</v>
      </c>
      <c r="B14" s="3">
        <v>7</v>
      </c>
      <c r="C14" s="15">
        <f t="shared" si="25"/>
        <v>93</v>
      </c>
      <c r="D14" s="13">
        <f t="shared" si="2"/>
        <v>9.2999999999999999E-2</v>
      </c>
      <c r="E14" s="3">
        <v>180</v>
      </c>
      <c r="F14" s="5">
        <f>MIN(E14, $B$3*D14)</f>
        <v>180</v>
      </c>
      <c r="G14" s="5">
        <f xml:space="preserve"> F14 + + $E$3 * K14</f>
        <v>375.3125</v>
      </c>
      <c r="H14" s="6">
        <f t="shared" si="3"/>
        <v>4035.6182795698924</v>
      </c>
      <c r="I14" s="13">
        <f t="shared" si="4"/>
        <v>1.25135450529299</v>
      </c>
      <c r="K14" s="3">
        <f t="shared" si="24"/>
        <v>7.8125</v>
      </c>
      <c r="L14" s="5">
        <f t="shared" si="5"/>
        <v>84.005376344086017</v>
      </c>
      <c r="M14" s="13">
        <f t="shared" si="6"/>
        <v>2.8001792114695339</v>
      </c>
      <c r="O14" s="3">
        <f t="shared" si="7"/>
        <v>38</v>
      </c>
      <c r="P14" s="5">
        <f t="shared" si="8"/>
        <v>408.60215053763443</v>
      </c>
      <c r="Q14" s="13">
        <f t="shared" si="9"/>
        <v>2.2700119474313025</v>
      </c>
      <c r="S14" s="3">
        <f t="shared" si="10"/>
        <v>28</v>
      </c>
      <c r="T14" s="5">
        <f t="shared" si="11"/>
        <v>301.07526881720429</v>
      </c>
      <c r="U14" s="13">
        <f t="shared" si="12"/>
        <v>1.7710309930423782</v>
      </c>
      <c r="W14" s="13">
        <f t="shared" si="13"/>
        <v>0.21111111111111111</v>
      </c>
      <c r="X14" s="13">
        <f t="shared" si="14"/>
        <v>0.10124895920066611</v>
      </c>
      <c r="Z14" s="5">
        <f t="shared" si="15"/>
        <v>1.7343999999999999</v>
      </c>
      <c r="AA14" s="5">
        <f t="shared" si="16"/>
        <v>91.977000000000004</v>
      </c>
      <c r="AB14" s="13">
        <f t="shared" si="17"/>
        <v>0.53031019372693733</v>
      </c>
      <c r="AC14" s="5">
        <f t="shared" si="18"/>
        <v>1122.1363699261992</v>
      </c>
      <c r="AD14" s="13">
        <f t="shared" si="19"/>
        <v>1.1346171586715867</v>
      </c>
      <c r="AE14" s="14">
        <f t="shared" si="20"/>
        <v>0.77531019372693732</v>
      </c>
      <c r="AF14" s="5">
        <f t="shared" si="21"/>
        <v>1640.5563699261991</v>
      </c>
      <c r="AG14" s="13">
        <f t="shared" si="22"/>
        <v>1.0883206869526734</v>
      </c>
      <c r="AI14" s="13">
        <f t="shared" si="23"/>
        <v>0.2190959409594096</v>
      </c>
      <c r="AK14" s="5">
        <f t="shared" si="0"/>
        <v>9</v>
      </c>
    </row>
    <row r="15" spans="1:37" x14ac:dyDescent="0.2">
      <c r="A15" s="5">
        <f t="shared" si="1"/>
        <v>10</v>
      </c>
      <c r="B15" s="3">
        <v>7</v>
      </c>
      <c r="C15" s="15">
        <f t="shared" si="25"/>
        <v>100</v>
      </c>
      <c r="D15" s="13">
        <f t="shared" si="2"/>
        <v>0.1</v>
      </c>
      <c r="E15" s="3">
        <v>200</v>
      </c>
      <c r="F15" s="5">
        <f>MIN(E15, $B$3*D15)</f>
        <v>200</v>
      </c>
      <c r="G15" s="5">
        <f xml:space="preserve"> F15 + + $E$3 * K15</f>
        <v>403.125</v>
      </c>
      <c r="H15" s="6">
        <f t="shared" si="3"/>
        <v>4031.25</v>
      </c>
      <c r="I15" s="13">
        <f t="shared" si="4"/>
        <v>1.25</v>
      </c>
      <c r="K15" s="3">
        <f t="shared" si="24"/>
        <v>8.125</v>
      </c>
      <c r="L15" s="5">
        <f t="shared" si="5"/>
        <v>81.25</v>
      </c>
      <c r="M15" s="13">
        <f t="shared" si="6"/>
        <v>2.7083333333333335</v>
      </c>
      <c r="O15" s="3">
        <f t="shared" si="7"/>
        <v>40</v>
      </c>
      <c r="P15" s="5">
        <f t="shared" si="8"/>
        <v>400</v>
      </c>
      <c r="Q15" s="13">
        <f t="shared" si="9"/>
        <v>2.2222222222222223</v>
      </c>
      <c r="S15" s="3">
        <f t="shared" si="10"/>
        <v>30</v>
      </c>
      <c r="T15" s="5">
        <f t="shared" si="11"/>
        <v>300</v>
      </c>
      <c r="U15" s="13">
        <f t="shared" si="12"/>
        <v>1.7647058823529411</v>
      </c>
      <c r="W15" s="13">
        <f t="shared" si="13"/>
        <v>0.2</v>
      </c>
      <c r="X15" s="13">
        <f t="shared" si="14"/>
        <v>9.9224806201550386E-2</v>
      </c>
      <c r="Z15" s="5">
        <f t="shared" si="15"/>
        <v>1.8399999999999999</v>
      </c>
      <c r="AA15" s="5">
        <f t="shared" si="16"/>
        <v>98.9</v>
      </c>
      <c r="AB15" s="13">
        <f t="shared" si="17"/>
        <v>0.53750000000000009</v>
      </c>
      <c r="AC15" s="5">
        <f t="shared" si="18"/>
        <v>1137.3499999999999</v>
      </c>
      <c r="AD15" s="13">
        <f t="shared" si="19"/>
        <v>1.1499999999999999</v>
      </c>
      <c r="AE15" s="14">
        <f t="shared" si="20"/>
        <v>0.7825000000000002</v>
      </c>
      <c r="AF15" s="5">
        <f t="shared" si="21"/>
        <v>1655.77</v>
      </c>
      <c r="AG15" s="13">
        <f t="shared" si="22"/>
        <v>1.0984131827891364</v>
      </c>
      <c r="AI15" s="13">
        <f t="shared" si="23"/>
        <v>0.21739130434782611</v>
      </c>
      <c r="AK15" s="5">
        <f t="shared" si="0"/>
        <v>10</v>
      </c>
    </row>
    <row r="16" spans="1:37" x14ac:dyDescent="0.2">
      <c r="A16" s="5">
        <f t="shared" si="1"/>
        <v>11</v>
      </c>
      <c r="B16" s="3">
        <v>0</v>
      </c>
      <c r="C16" s="15">
        <f t="shared" si="25"/>
        <v>100</v>
      </c>
      <c r="D16" s="13">
        <f t="shared" si="2"/>
        <v>0.1</v>
      </c>
      <c r="E16" s="3">
        <v>210</v>
      </c>
      <c r="F16" s="5">
        <f>MIN(E16, $B$3*D16)</f>
        <v>210</v>
      </c>
      <c r="G16" s="5">
        <f xml:space="preserve"> F16 + + $E$3 * K16</f>
        <v>420.9375</v>
      </c>
      <c r="H16" s="6">
        <f t="shared" si="3"/>
        <v>4209.375</v>
      </c>
      <c r="I16" s="13">
        <f t="shared" si="4"/>
        <v>1.305232558139535</v>
      </c>
      <c r="K16" s="3">
        <f t="shared" si="24"/>
        <v>8.4375</v>
      </c>
      <c r="L16" s="5">
        <f t="shared" si="5"/>
        <v>84.375</v>
      </c>
      <c r="M16" s="13">
        <f t="shared" si="6"/>
        <v>2.8125</v>
      </c>
      <c r="O16" s="3">
        <f t="shared" si="7"/>
        <v>42</v>
      </c>
      <c r="P16" s="5">
        <f t="shared" si="8"/>
        <v>420</v>
      </c>
      <c r="Q16" s="13">
        <f t="shared" si="9"/>
        <v>2.3333333333333335</v>
      </c>
      <c r="S16" s="3">
        <f t="shared" si="10"/>
        <v>32</v>
      </c>
      <c r="T16" s="5">
        <f t="shared" si="11"/>
        <v>320</v>
      </c>
      <c r="U16" s="13">
        <f t="shared" si="12"/>
        <v>1.8823529411764706</v>
      </c>
      <c r="W16" s="13">
        <f t="shared" si="13"/>
        <v>0.2</v>
      </c>
      <c r="X16" s="13">
        <f t="shared" si="14"/>
        <v>9.9777282850779511E-2</v>
      </c>
      <c r="Z16" s="5">
        <f t="shared" si="15"/>
        <v>1.9503999999999999</v>
      </c>
      <c r="AA16" s="5">
        <f t="shared" si="16"/>
        <v>98.9</v>
      </c>
      <c r="AB16" s="13">
        <f t="shared" si="17"/>
        <v>0.50707547169811329</v>
      </c>
      <c r="AC16" s="5">
        <f t="shared" si="18"/>
        <v>1072.9716981132076</v>
      </c>
      <c r="AD16" s="13">
        <f t="shared" si="19"/>
        <v>1.0849056603773586</v>
      </c>
      <c r="AE16" s="14">
        <f t="shared" si="20"/>
        <v>0.75207547169811328</v>
      </c>
      <c r="AF16" s="5">
        <f t="shared" si="21"/>
        <v>1591.3916981132077</v>
      </c>
      <c r="AG16" s="13">
        <f t="shared" si="22"/>
        <v>1.0557055751636621</v>
      </c>
      <c r="AI16" s="13">
        <f t="shared" si="23"/>
        <v>0.21534044298605415</v>
      </c>
      <c r="AK16" s="5">
        <f t="shared" si="0"/>
        <v>11</v>
      </c>
    </row>
    <row r="17" spans="1:37" x14ac:dyDescent="0.2">
      <c r="A17" s="5">
        <f t="shared" si="1"/>
        <v>12</v>
      </c>
      <c r="B17" s="3">
        <v>10</v>
      </c>
      <c r="C17" s="15">
        <f t="shared" si="25"/>
        <v>110</v>
      </c>
      <c r="D17" s="13">
        <f t="shared" si="2"/>
        <v>0.11</v>
      </c>
      <c r="E17" s="3">
        <v>230</v>
      </c>
      <c r="F17" s="5">
        <f>MIN(E17, $B$3*D17)</f>
        <v>230</v>
      </c>
      <c r="G17" s="5">
        <f xml:space="preserve"> F17 + + $E$3 * K17</f>
        <v>448.75</v>
      </c>
      <c r="H17" s="6">
        <f t="shared" si="3"/>
        <v>4079.5454545454545</v>
      </c>
      <c r="I17" s="13">
        <f t="shared" si="4"/>
        <v>1.2649753347427766</v>
      </c>
      <c r="K17" s="3">
        <f t="shared" si="24"/>
        <v>8.75</v>
      </c>
      <c r="L17" s="5">
        <f t="shared" si="5"/>
        <v>79.545454545454547</v>
      </c>
      <c r="M17" s="13">
        <f t="shared" si="6"/>
        <v>2.6515151515151514</v>
      </c>
      <c r="O17" s="3">
        <f t="shared" si="7"/>
        <v>44</v>
      </c>
      <c r="P17" s="5">
        <f t="shared" si="8"/>
        <v>400</v>
      </c>
      <c r="Q17" s="13">
        <f t="shared" si="9"/>
        <v>2.2222222222222223</v>
      </c>
      <c r="S17" s="3">
        <f t="shared" si="10"/>
        <v>34</v>
      </c>
      <c r="T17" s="5">
        <f t="shared" si="11"/>
        <v>309.09090909090907</v>
      </c>
      <c r="U17" s="13">
        <f t="shared" si="12"/>
        <v>1.8181818181818181</v>
      </c>
      <c r="W17" s="13">
        <f t="shared" si="13"/>
        <v>0.19130434782608696</v>
      </c>
      <c r="X17" s="13">
        <f t="shared" si="14"/>
        <v>9.8050139275766016E-2</v>
      </c>
      <c r="Z17" s="5">
        <f t="shared" si="15"/>
        <v>2.0655999999999999</v>
      </c>
      <c r="AA17" s="5">
        <f t="shared" si="16"/>
        <v>108.79</v>
      </c>
      <c r="AB17" s="13">
        <f t="shared" si="17"/>
        <v>0.52667505809450044</v>
      </c>
      <c r="AC17" s="5">
        <f t="shared" si="18"/>
        <v>1114.4444229279627</v>
      </c>
      <c r="AD17" s="13">
        <f t="shared" si="19"/>
        <v>1.1268396591789309</v>
      </c>
      <c r="AE17" s="14">
        <f t="shared" si="20"/>
        <v>0.77167505809450043</v>
      </c>
      <c r="AF17" s="5">
        <f t="shared" si="21"/>
        <v>1632.8644229279628</v>
      </c>
      <c r="AG17" s="13">
        <f t="shared" si="22"/>
        <v>1.0832179637579193</v>
      </c>
      <c r="AI17" s="13">
        <f t="shared" si="23"/>
        <v>0.21301316808675447</v>
      </c>
      <c r="AK17" s="5">
        <f t="shared" si="0"/>
        <v>12</v>
      </c>
    </row>
    <row r="18" spans="1:37" x14ac:dyDescent="0.2">
      <c r="A18" s="5">
        <f t="shared" si="1"/>
        <v>13</v>
      </c>
      <c r="B18" s="3">
        <v>0</v>
      </c>
      <c r="C18" s="15">
        <f t="shared" si="25"/>
        <v>110</v>
      </c>
      <c r="D18" s="13">
        <f t="shared" si="2"/>
        <v>0.11</v>
      </c>
      <c r="E18" s="3">
        <v>250</v>
      </c>
      <c r="F18" s="5">
        <f>MIN(E18, $B$3*D18)</f>
        <v>250</v>
      </c>
      <c r="G18" s="5">
        <f xml:space="preserve"> F18 + + $E$3 * K18</f>
        <v>476.5625</v>
      </c>
      <c r="H18" s="6">
        <f t="shared" si="3"/>
        <v>4332.386363636364</v>
      </c>
      <c r="I18" s="13">
        <f t="shared" si="4"/>
        <v>1.3433756166314308</v>
      </c>
      <c r="K18" s="3">
        <f t="shared" si="24"/>
        <v>9.0625</v>
      </c>
      <c r="L18" s="5">
        <f t="shared" si="5"/>
        <v>82.38636363636364</v>
      </c>
      <c r="M18" s="13">
        <f t="shared" si="6"/>
        <v>2.7462121212121215</v>
      </c>
      <c r="O18" s="3">
        <f t="shared" si="7"/>
        <v>46</v>
      </c>
      <c r="P18" s="5">
        <f t="shared" si="8"/>
        <v>418.18181818181819</v>
      </c>
      <c r="Q18" s="13">
        <f t="shared" si="9"/>
        <v>2.3232323232323231</v>
      </c>
      <c r="S18" s="3">
        <f t="shared" si="10"/>
        <v>36</v>
      </c>
      <c r="T18" s="5">
        <f t="shared" si="11"/>
        <v>327.27272727272725</v>
      </c>
      <c r="U18" s="13">
        <f t="shared" si="12"/>
        <v>1.9251336898395721</v>
      </c>
      <c r="W18" s="13">
        <f t="shared" si="13"/>
        <v>0.184</v>
      </c>
      <c r="X18" s="13">
        <f t="shared" si="14"/>
        <v>9.6524590163934429E-2</v>
      </c>
      <c r="Z18" s="5">
        <f t="shared" si="15"/>
        <v>2.1856</v>
      </c>
      <c r="AA18" s="5">
        <f t="shared" si="16"/>
        <v>108.79</v>
      </c>
      <c r="AB18" s="13">
        <f t="shared" si="17"/>
        <v>0.49775805270863843</v>
      </c>
      <c r="AC18" s="5">
        <f t="shared" si="18"/>
        <v>1053.2560395314788</v>
      </c>
      <c r="AD18" s="13">
        <f t="shared" si="19"/>
        <v>1.0649707174231333</v>
      </c>
      <c r="AE18" s="14">
        <f t="shared" si="20"/>
        <v>0.74275805270863837</v>
      </c>
      <c r="AF18" s="5">
        <f t="shared" si="21"/>
        <v>1571.6760395314786</v>
      </c>
      <c r="AG18" s="13">
        <f t="shared" si="22"/>
        <v>1.0426265005980275</v>
      </c>
      <c r="AI18" s="13">
        <f t="shared" si="23"/>
        <v>0.21046852122986823</v>
      </c>
      <c r="AK18" s="5">
        <f t="shared" si="0"/>
        <v>13</v>
      </c>
    </row>
    <row r="19" spans="1:37" x14ac:dyDescent="0.2">
      <c r="A19" s="5">
        <f t="shared" si="1"/>
        <v>14</v>
      </c>
      <c r="B19" s="3">
        <v>10</v>
      </c>
      <c r="C19" s="15">
        <f t="shared" si="25"/>
        <v>120</v>
      </c>
      <c r="D19" s="13">
        <f t="shared" si="2"/>
        <v>0.12</v>
      </c>
      <c r="E19" s="3">
        <v>260</v>
      </c>
      <c r="F19" s="5">
        <f>MIN(E19, $B$3*D19)</f>
        <v>260</v>
      </c>
      <c r="G19" s="5">
        <f xml:space="preserve"> F19 + + $E$3 * K19</f>
        <v>494.375</v>
      </c>
      <c r="H19" s="6">
        <f t="shared" si="3"/>
        <v>4119.791666666667</v>
      </c>
      <c r="I19" s="13">
        <f t="shared" si="4"/>
        <v>1.2774547803617573</v>
      </c>
      <c r="K19" s="3">
        <f t="shared" si="24"/>
        <v>9.375</v>
      </c>
      <c r="L19" s="5">
        <f t="shared" si="5"/>
        <v>78.125</v>
      </c>
      <c r="M19" s="13">
        <f t="shared" si="6"/>
        <v>2.6041666666666665</v>
      </c>
      <c r="O19" s="3">
        <f t="shared" si="7"/>
        <v>48</v>
      </c>
      <c r="P19" s="5">
        <f t="shared" si="8"/>
        <v>400</v>
      </c>
      <c r="Q19" s="13">
        <f t="shared" si="9"/>
        <v>2.2222222222222223</v>
      </c>
      <c r="S19" s="3">
        <f t="shared" si="10"/>
        <v>38</v>
      </c>
      <c r="T19" s="5">
        <f t="shared" si="11"/>
        <v>316.66666666666669</v>
      </c>
      <c r="U19" s="13">
        <f t="shared" si="12"/>
        <v>1.8627450980392157</v>
      </c>
      <c r="W19" s="13">
        <f t="shared" si="13"/>
        <v>0.18461538461538463</v>
      </c>
      <c r="X19" s="13">
        <f t="shared" si="14"/>
        <v>9.7092288242730723E-2</v>
      </c>
      <c r="Z19" s="5">
        <f t="shared" si="15"/>
        <v>2.3104</v>
      </c>
      <c r="AA19" s="5">
        <f t="shared" si="16"/>
        <v>118.67999999999999</v>
      </c>
      <c r="AB19" s="13">
        <f t="shared" si="17"/>
        <v>0.5136772853185595</v>
      </c>
      <c r="AC19" s="5">
        <f t="shared" si="18"/>
        <v>1086.9411357340718</v>
      </c>
      <c r="AD19" s="13">
        <f t="shared" si="19"/>
        <v>1.0990304709141272</v>
      </c>
      <c r="AE19" s="14">
        <f t="shared" si="20"/>
        <v>0.75867728531855949</v>
      </c>
      <c r="AF19" s="5">
        <f t="shared" si="21"/>
        <v>1605.3611357340715</v>
      </c>
      <c r="AG19" s="13">
        <f t="shared" si="22"/>
        <v>1.0649726922384415</v>
      </c>
      <c r="AI19" s="13">
        <f t="shared" si="23"/>
        <v>0.2077562326869806</v>
      </c>
      <c r="AK19" s="5">
        <f t="shared" si="0"/>
        <v>14</v>
      </c>
    </row>
    <row r="20" spans="1:37" x14ac:dyDescent="0.2">
      <c r="A20" s="5">
        <f t="shared" si="1"/>
        <v>15</v>
      </c>
      <c r="B20" s="3">
        <v>0</v>
      </c>
      <c r="C20" s="15">
        <f t="shared" si="25"/>
        <v>120</v>
      </c>
      <c r="D20" s="13">
        <f t="shared" si="2"/>
        <v>0.12</v>
      </c>
      <c r="E20" s="3">
        <v>280</v>
      </c>
      <c r="F20" s="5">
        <f>MIN(E20, $B$3*D20)</f>
        <v>280</v>
      </c>
      <c r="G20" s="5">
        <f xml:space="preserve"> F20 + + $E$3 * K20</f>
        <v>522.1875</v>
      </c>
      <c r="H20" s="6">
        <f t="shared" si="3"/>
        <v>4351.5625</v>
      </c>
      <c r="I20" s="13">
        <f t="shared" si="4"/>
        <v>1.3493217054263567</v>
      </c>
      <c r="K20" s="3">
        <f t="shared" si="24"/>
        <v>9.6875</v>
      </c>
      <c r="L20" s="5">
        <f t="shared" si="5"/>
        <v>80.729166666666671</v>
      </c>
      <c r="M20" s="13">
        <f t="shared" si="6"/>
        <v>2.6909722222222223</v>
      </c>
      <c r="O20" s="3">
        <f t="shared" si="7"/>
        <v>50</v>
      </c>
      <c r="P20" s="5">
        <f t="shared" si="8"/>
        <v>416.66666666666669</v>
      </c>
      <c r="Q20" s="13">
        <f t="shared" si="9"/>
        <v>2.3148148148148149</v>
      </c>
      <c r="S20" s="3">
        <f t="shared" si="10"/>
        <v>40</v>
      </c>
      <c r="T20" s="5">
        <f t="shared" si="11"/>
        <v>333.33333333333337</v>
      </c>
      <c r="U20" s="13">
        <f t="shared" si="12"/>
        <v>1.9607843137254903</v>
      </c>
      <c r="W20" s="13">
        <f t="shared" si="13"/>
        <v>0.17857142857142858</v>
      </c>
      <c r="X20" s="13">
        <f t="shared" si="14"/>
        <v>9.5751047277079587E-2</v>
      </c>
      <c r="Z20" s="5">
        <f t="shared" si="15"/>
        <v>2.44</v>
      </c>
      <c r="AA20" s="5">
        <f t="shared" si="16"/>
        <v>118.67999999999999</v>
      </c>
      <c r="AB20" s="13">
        <f t="shared" si="17"/>
        <v>0.48639344262295081</v>
      </c>
      <c r="AC20" s="5">
        <f t="shared" si="18"/>
        <v>1029.2085245901637</v>
      </c>
      <c r="AD20" s="13">
        <f t="shared" si="19"/>
        <v>1.0406557377049179</v>
      </c>
      <c r="AE20" s="14">
        <f t="shared" si="20"/>
        <v>0.73139344262295092</v>
      </c>
      <c r="AF20" s="5">
        <f t="shared" si="21"/>
        <v>1547.628524590164</v>
      </c>
      <c r="AG20" s="13">
        <f t="shared" si="22"/>
        <v>1.026673736974542</v>
      </c>
      <c r="AI20" s="13">
        <f t="shared" si="23"/>
        <v>0.20491803278688525</v>
      </c>
      <c r="AK20" s="5">
        <f t="shared" si="0"/>
        <v>15</v>
      </c>
    </row>
    <row r="21" spans="1:37" x14ac:dyDescent="0.2">
      <c r="A21" s="5">
        <f t="shared" si="1"/>
        <v>16</v>
      </c>
      <c r="B21" s="3">
        <v>10</v>
      </c>
      <c r="C21" s="15">
        <f t="shared" si="25"/>
        <v>130</v>
      </c>
      <c r="D21" s="13">
        <f t="shared" si="2"/>
        <v>0.13</v>
      </c>
      <c r="E21" s="3">
        <v>300</v>
      </c>
      <c r="F21" s="5">
        <f>MIN(E21, $B$3*D21)</f>
        <v>300</v>
      </c>
      <c r="G21" s="5">
        <f xml:space="preserve"> F21 + + $E$3 * K21</f>
        <v>550</v>
      </c>
      <c r="H21" s="6">
        <f t="shared" si="3"/>
        <v>4230.7692307692305</v>
      </c>
      <c r="I21" s="13">
        <f t="shared" si="4"/>
        <v>1.3118664281454979</v>
      </c>
      <c r="K21" s="3">
        <f t="shared" si="24"/>
        <v>10</v>
      </c>
      <c r="L21" s="5">
        <f t="shared" si="5"/>
        <v>76.92307692307692</v>
      </c>
      <c r="M21" s="13">
        <f t="shared" si="6"/>
        <v>2.5641025641025639</v>
      </c>
      <c r="O21" s="3">
        <f t="shared" si="7"/>
        <v>52</v>
      </c>
      <c r="P21" s="5">
        <f t="shared" si="8"/>
        <v>400</v>
      </c>
      <c r="Q21" s="13">
        <f t="shared" si="9"/>
        <v>2.2222222222222223</v>
      </c>
      <c r="S21" s="3">
        <f t="shared" si="10"/>
        <v>42</v>
      </c>
      <c r="T21" s="5">
        <f t="shared" si="11"/>
        <v>323.07692307692304</v>
      </c>
      <c r="U21" s="13">
        <f t="shared" si="12"/>
        <v>1.9004524886877825</v>
      </c>
      <c r="W21" s="13">
        <f t="shared" si="13"/>
        <v>0.17333333333333334</v>
      </c>
      <c r="X21" s="13">
        <f t="shared" si="14"/>
        <v>9.4545454545454544E-2</v>
      </c>
      <c r="Z21" s="5">
        <f t="shared" si="15"/>
        <v>2.5743999999999998</v>
      </c>
      <c r="AA21" s="5">
        <f t="shared" si="16"/>
        <v>128.57</v>
      </c>
      <c r="AB21" s="13">
        <f t="shared" si="17"/>
        <v>0.49941733996270976</v>
      </c>
      <c r="AC21" s="5">
        <f t="shared" si="18"/>
        <v>1056.7670913610937</v>
      </c>
      <c r="AD21" s="13">
        <f t="shared" si="19"/>
        <v>1.0685208203853322</v>
      </c>
      <c r="AE21" s="14">
        <f t="shared" si="20"/>
        <v>0.74441733996270987</v>
      </c>
      <c r="AF21" s="5">
        <f t="shared" si="21"/>
        <v>1575.1870913610937</v>
      </c>
      <c r="AG21" s="13">
        <f t="shared" si="22"/>
        <v>1.0449556801429554</v>
      </c>
      <c r="AI21" s="13">
        <f t="shared" si="23"/>
        <v>0.20198881292728404</v>
      </c>
      <c r="AK21" s="5">
        <f t="shared" si="0"/>
        <v>16</v>
      </c>
    </row>
    <row r="22" spans="1:37" x14ac:dyDescent="0.2">
      <c r="A22" s="5">
        <f t="shared" si="1"/>
        <v>17</v>
      </c>
      <c r="B22" s="3">
        <v>0</v>
      </c>
      <c r="C22" s="15">
        <f t="shared" si="25"/>
        <v>130</v>
      </c>
      <c r="D22" s="13">
        <f t="shared" si="2"/>
        <v>0.13</v>
      </c>
      <c r="E22" s="3">
        <v>310</v>
      </c>
      <c r="F22" s="5">
        <f>MIN(E22, $B$3*D22)</f>
        <v>310</v>
      </c>
      <c r="G22" s="5">
        <f xml:space="preserve"> F22 + + $E$3 * K22</f>
        <v>567.8125</v>
      </c>
      <c r="H22" s="6">
        <f t="shared" si="3"/>
        <v>4367.788461538461</v>
      </c>
      <c r="I22" s="13">
        <f t="shared" si="4"/>
        <v>1.3543530113297553</v>
      </c>
      <c r="K22" s="3">
        <f t="shared" si="24"/>
        <v>10.3125</v>
      </c>
      <c r="L22" s="5">
        <f t="shared" si="5"/>
        <v>79.32692307692308</v>
      </c>
      <c r="M22" s="13">
        <f t="shared" si="6"/>
        <v>2.6442307692307692</v>
      </c>
      <c r="O22" s="3">
        <f t="shared" si="7"/>
        <v>54</v>
      </c>
      <c r="P22" s="5">
        <f t="shared" si="8"/>
        <v>415.38461538461536</v>
      </c>
      <c r="Q22" s="13">
        <f t="shared" si="9"/>
        <v>2.3076923076923075</v>
      </c>
      <c r="S22" s="3">
        <f t="shared" si="10"/>
        <v>44</v>
      </c>
      <c r="T22" s="5">
        <f t="shared" si="11"/>
        <v>338.46153846153845</v>
      </c>
      <c r="U22" s="13">
        <f t="shared" si="12"/>
        <v>1.9909502262443439</v>
      </c>
      <c r="W22" s="13">
        <f t="shared" si="13"/>
        <v>0.17419354838709677</v>
      </c>
      <c r="X22" s="13">
        <f t="shared" si="14"/>
        <v>9.5101816180517343E-2</v>
      </c>
      <c r="Z22" s="5">
        <f t="shared" si="15"/>
        <v>2.7136</v>
      </c>
      <c r="AA22" s="5">
        <f t="shared" si="16"/>
        <v>128.57</v>
      </c>
      <c r="AB22" s="13">
        <f t="shared" si="17"/>
        <v>0.47379864386792447</v>
      </c>
      <c r="AC22" s="5">
        <f t="shared" si="18"/>
        <v>1002.5579304245281</v>
      </c>
      <c r="AD22" s="13">
        <f t="shared" si="19"/>
        <v>1.0137087264150941</v>
      </c>
      <c r="AE22" s="14">
        <f t="shared" si="20"/>
        <v>0.71879864386792458</v>
      </c>
      <c r="AF22" s="5">
        <f t="shared" si="21"/>
        <v>1520.9779304245283</v>
      </c>
      <c r="AG22" s="13">
        <f t="shared" si="22"/>
        <v>1.0089941293232996</v>
      </c>
      <c r="AI22" s="13">
        <f t="shared" si="23"/>
        <v>0.19899764150943397</v>
      </c>
      <c r="AK22" s="5">
        <f t="shared" si="0"/>
        <v>17</v>
      </c>
    </row>
    <row r="23" spans="1:37" x14ac:dyDescent="0.2">
      <c r="A23" s="5">
        <f t="shared" si="1"/>
        <v>18</v>
      </c>
      <c r="B23" s="3">
        <v>10</v>
      </c>
      <c r="C23" s="15">
        <f t="shared" si="25"/>
        <v>140</v>
      </c>
      <c r="D23" s="13">
        <f t="shared" si="2"/>
        <v>0.14000000000000001</v>
      </c>
      <c r="E23" s="3">
        <v>330</v>
      </c>
      <c r="F23" s="5">
        <f>MIN(E23, $B$3*D23)</f>
        <v>330</v>
      </c>
      <c r="G23" s="5">
        <f xml:space="preserve"> F23 + + $E$3 * K23</f>
        <v>595.625</v>
      </c>
      <c r="H23" s="6">
        <f t="shared" si="3"/>
        <v>4254.4642857142853</v>
      </c>
      <c r="I23" s="13">
        <f t="shared" si="4"/>
        <v>1.3192137320044295</v>
      </c>
      <c r="K23" s="3">
        <f t="shared" si="24"/>
        <v>10.625</v>
      </c>
      <c r="L23" s="5">
        <f t="shared" si="5"/>
        <v>75.892857142857139</v>
      </c>
      <c r="M23" s="13">
        <f t="shared" si="6"/>
        <v>2.5297619047619047</v>
      </c>
      <c r="O23" s="3">
        <f t="shared" si="7"/>
        <v>56</v>
      </c>
      <c r="P23" s="5">
        <f t="shared" si="8"/>
        <v>399.99999999999994</v>
      </c>
      <c r="Q23" s="13">
        <f t="shared" si="9"/>
        <v>2.2222222222222219</v>
      </c>
      <c r="S23" s="3">
        <f t="shared" si="10"/>
        <v>46</v>
      </c>
      <c r="T23" s="5">
        <f t="shared" si="11"/>
        <v>328.57142857142856</v>
      </c>
      <c r="U23" s="13">
        <f t="shared" si="12"/>
        <v>1.9327731092436973</v>
      </c>
      <c r="W23" s="13">
        <f t="shared" si="13"/>
        <v>0.16969696969696971</v>
      </c>
      <c r="X23" s="13">
        <f t="shared" si="14"/>
        <v>9.401888772298006E-2</v>
      </c>
      <c r="Z23" s="5">
        <f t="shared" si="15"/>
        <v>2.8576000000000001</v>
      </c>
      <c r="AA23" s="5">
        <f t="shared" si="16"/>
        <v>138.46</v>
      </c>
      <c r="AB23" s="13">
        <f t="shared" si="17"/>
        <v>0.48453247480403133</v>
      </c>
      <c r="AC23" s="5">
        <f t="shared" si="18"/>
        <v>1025.2707166853302</v>
      </c>
      <c r="AD23" s="13">
        <f t="shared" si="19"/>
        <v>1.0366741321388575</v>
      </c>
      <c r="AE23" s="14">
        <f t="shared" si="20"/>
        <v>0.72953247480403127</v>
      </c>
      <c r="AF23" s="5">
        <f t="shared" si="21"/>
        <v>1543.6907166853298</v>
      </c>
      <c r="AG23" s="13">
        <f t="shared" si="22"/>
        <v>1.024061453798762</v>
      </c>
      <c r="AI23" s="13">
        <f t="shared" si="23"/>
        <v>0.19596864501679731</v>
      </c>
      <c r="AK23" s="5">
        <f t="shared" si="0"/>
        <v>18</v>
      </c>
    </row>
    <row r="24" spans="1:37" x14ac:dyDescent="0.2">
      <c r="A24" s="5">
        <f t="shared" si="1"/>
        <v>19</v>
      </c>
      <c r="B24" s="3">
        <v>0</v>
      </c>
      <c r="C24" s="15">
        <f t="shared" si="25"/>
        <v>140</v>
      </c>
      <c r="D24" s="13">
        <f t="shared" si="2"/>
        <v>0.14000000000000001</v>
      </c>
      <c r="E24" s="3">
        <v>340</v>
      </c>
      <c r="F24" s="5">
        <f>MIN(E24, $B$3*D24)</f>
        <v>340</v>
      </c>
      <c r="G24" s="5">
        <f xml:space="preserve"> F24 + + $E$3 * K24</f>
        <v>613.4375</v>
      </c>
      <c r="H24" s="6">
        <f t="shared" si="3"/>
        <v>4381.6964285714284</v>
      </c>
      <c r="I24" s="13">
        <f t="shared" si="4"/>
        <v>1.3586655592469545</v>
      </c>
      <c r="K24" s="3">
        <f t="shared" si="24"/>
        <v>10.9375</v>
      </c>
      <c r="L24" s="5">
        <f t="shared" si="5"/>
        <v>78.124999999999986</v>
      </c>
      <c r="M24" s="13">
        <f t="shared" si="6"/>
        <v>2.6041666666666661</v>
      </c>
      <c r="O24" s="3">
        <f t="shared" si="7"/>
        <v>58</v>
      </c>
      <c r="P24" s="5">
        <f t="shared" si="8"/>
        <v>414.28571428571422</v>
      </c>
      <c r="Q24" s="13">
        <f t="shared" si="9"/>
        <v>2.3015873015873014</v>
      </c>
      <c r="S24" s="3">
        <f t="shared" si="10"/>
        <v>48</v>
      </c>
      <c r="T24" s="5">
        <f t="shared" si="11"/>
        <v>342.85714285714283</v>
      </c>
      <c r="U24" s="13">
        <f t="shared" si="12"/>
        <v>2.0168067226890756</v>
      </c>
      <c r="W24" s="13">
        <f t="shared" si="13"/>
        <v>0.17058823529411765</v>
      </c>
      <c r="X24" s="13">
        <f t="shared" si="14"/>
        <v>9.4549159449821701E-2</v>
      </c>
      <c r="Z24" s="5">
        <f t="shared" si="15"/>
        <v>3.0063999999999997</v>
      </c>
      <c r="AA24" s="5">
        <f t="shared" si="16"/>
        <v>138.46</v>
      </c>
      <c r="AB24" s="13">
        <f t="shared" si="17"/>
        <v>0.46055082490686544</v>
      </c>
      <c r="AC24" s="5">
        <f t="shared" si="18"/>
        <v>974.52554550292712</v>
      </c>
      <c r="AD24" s="13">
        <f t="shared" si="19"/>
        <v>0.98536455561468872</v>
      </c>
      <c r="AE24" s="14">
        <f t="shared" si="20"/>
        <v>0.70555082490686538</v>
      </c>
      <c r="AF24" s="5">
        <f t="shared" si="21"/>
        <v>1492.945545502927</v>
      </c>
      <c r="AG24" s="13">
        <f t="shared" si="22"/>
        <v>0.99039786224338733</v>
      </c>
      <c r="AI24" s="13">
        <f t="shared" si="23"/>
        <v>0.1929217668972858</v>
      </c>
      <c r="AK24" s="5">
        <f t="shared" si="0"/>
        <v>19</v>
      </c>
    </row>
    <row r="25" spans="1:37" x14ac:dyDescent="0.2">
      <c r="A25" s="5">
        <f t="shared" si="1"/>
        <v>20</v>
      </c>
      <c r="B25" s="3">
        <v>10</v>
      </c>
      <c r="C25" s="15">
        <f t="shared" si="25"/>
        <v>150</v>
      </c>
      <c r="D25" s="13">
        <f t="shared" si="2"/>
        <v>0.15</v>
      </c>
      <c r="E25" s="3">
        <v>370</v>
      </c>
      <c r="F25" s="5">
        <f>MIN(E25, $B$3*D25)</f>
        <v>370</v>
      </c>
      <c r="G25" s="5">
        <f xml:space="preserve"> F25 + + $E$3 * K25</f>
        <v>651.25</v>
      </c>
      <c r="H25" s="6">
        <f t="shared" si="3"/>
        <v>4341.666666666667</v>
      </c>
      <c r="I25" s="13">
        <f t="shared" si="4"/>
        <v>1.3462532299741603</v>
      </c>
      <c r="K25" s="3">
        <f t="shared" si="24"/>
        <v>11.25</v>
      </c>
      <c r="L25" s="5">
        <f t="shared" si="5"/>
        <v>75</v>
      </c>
      <c r="M25" s="13">
        <f t="shared" si="6"/>
        <v>2.5</v>
      </c>
      <c r="O25" s="3">
        <f t="shared" si="7"/>
        <v>60</v>
      </c>
      <c r="P25" s="5">
        <f t="shared" si="8"/>
        <v>400</v>
      </c>
      <c r="Q25" s="13">
        <f t="shared" si="9"/>
        <v>2.2222222222222223</v>
      </c>
      <c r="S25" s="3">
        <f t="shared" si="10"/>
        <v>50</v>
      </c>
      <c r="T25" s="5">
        <f t="shared" si="11"/>
        <v>333.33333333333337</v>
      </c>
      <c r="U25" s="13">
        <f t="shared" si="12"/>
        <v>1.9607843137254903</v>
      </c>
      <c r="W25" s="13">
        <f t="shared" si="13"/>
        <v>0.16216216216216217</v>
      </c>
      <c r="X25" s="13">
        <f t="shared" si="14"/>
        <v>9.2130518234165071E-2</v>
      </c>
      <c r="Z25" s="5">
        <f t="shared" si="15"/>
        <v>3.1599999999999997</v>
      </c>
      <c r="AA25" s="5">
        <f t="shared" si="16"/>
        <v>148.35</v>
      </c>
      <c r="AB25" s="13">
        <f t="shared" si="17"/>
        <v>0.46946202531645576</v>
      </c>
      <c r="AC25" s="5">
        <f t="shared" si="18"/>
        <v>993.38164556962022</v>
      </c>
      <c r="AD25" s="13">
        <f t="shared" si="19"/>
        <v>1.0044303797468355</v>
      </c>
      <c r="AE25" s="14">
        <f t="shared" si="20"/>
        <v>0.71446202531645575</v>
      </c>
      <c r="AF25" s="5">
        <f t="shared" si="21"/>
        <v>1511.8016455696202</v>
      </c>
      <c r="AG25" s="13">
        <f t="shared" si="22"/>
        <v>1.0029067184790039</v>
      </c>
      <c r="AI25" s="13">
        <f t="shared" si="23"/>
        <v>0.189873417721519</v>
      </c>
      <c r="AK25" s="5">
        <f t="shared" si="0"/>
        <v>20</v>
      </c>
    </row>
    <row r="26" spans="1:37" x14ac:dyDescent="0.2">
      <c r="A26" s="5">
        <f t="shared" si="1"/>
        <v>21</v>
      </c>
      <c r="B26" s="3">
        <v>0</v>
      </c>
      <c r="C26" s="15">
        <f t="shared" si="25"/>
        <v>150</v>
      </c>
      <c r="D26" s="13">
        <f t="shared" si="2"/>
        <v>0.15</v>
      </c>
      <c r="E26" s="3">
        <v>390</v>
      </c>
      <c r="F26" s="5">
        <f>MIN(E26, $B$3*D26)</f>
        <v>371.25</v>
      </c>
      <c r="G26" s="5">
        <f xml:space="preserve"> F26 + + $E$3 * K26</f>
        <v>660.3125</v>
      </c>
      <c r="H26" s="6">
        <f t="shared" si="3"/>
        <v>4402.0833333333339</v>
      </c>
      <c r="I26" s="13">
        <f t="shared" si="4"/>
        <v>1.3649870801033595</v>
      </c>
      <c r="K26" s="3">
        <f t="shared" si="24"/>
        <v>11.5625</v>
      </c>
      <c r="L26" s="5">
        <f t="shared" si="5"/>
        <v>77.083333333333343</v>
      </c>
      <c r="M26" s="13">
        <f t="shared" si="6"/>
        <v>2.5694444444444446</v>
      </c>
      <c r="O26" s="3">
        <f t="shared" si="7"/>
        <v>62</v>
      </c>
      <c r="P26" s="5">
        <f t="shared" si="8"/>
        <v>413.33333333333337</v>
      </c>
      <c r="Q26" s="13">
        <f t="shared" si="9"/>
        <v>2.2962962962962967</v>
      </c>
      <c r="S26" s="3">
        <f t="shared" si="10"/>
        <v>52</v>
      </c>
      <c r="T26" s="5">
        <f t="shared" si="11"/>
        <v>346.66666666666669</v>
      </c>
      <c r="U26" s="13">
        <f t="shared" si="12"/>
        <v>2.0392156862745101</v>
      </c>
      <c r="W26" s="13">
        <f t="shared" si="13"/>
        <v>0.16700336700336701</v>
      </c>
      <c r="X26" s="13">
        <f t="shared" si="14"/>
        <v>9.3894936109796504E-2</v>
      </c>
      <c r="Z26" s="5">
        <f t="shared" si="15"/>
        <v>3.3183999999999996</v>
      </c>
      <c r="AA26" s="5">
        <f t="shared" si="16"/>
        <v>148.35</v>
      </c>
      <c r="AB26" s="13">
        <f t="shared" si="17"/>
        <v>0.44705279652844754</v>
      </c>
      <c r="AC26" s="5">
        <f t="shared" si="18"/>
        <v>945.96371745419481</v>
      </c>
      <c r="AD26" s="13">
        <f t="shared" si="19"/>
        <v>0.95648505303760845</v>
      </c>
      <c r="AE26" s="14">
        <f t="shared" si="20"/>
        <v>0.69205279652844753</v>
      </c>
      <c r="AF26" s="5">
        <f t="shared" si="21"/>
        <v>1464.3837174541948</v>
      </c>
      <c r="AG26" s="13">
        <f t="shared" si="22"/>
        <v>0.97145037047020388</v>
      </c>
      <c r="AI26" s="13">
        <f t="shared" si="23"/>
        <v>0.18683702989392481</v>
      </c>
      <c r="AK26" s="5">
        <f t="shared" si="0"/>
        <v>21</v>
      </c>
    </row>
    <row r="27" spans="1:37" x14ac:dyDescent="0.2">
      <c r="A27" s="5">
        <f t="shared" si="1"/>
        <v>22</v>
      </c>
      <c r="B27" s="3">
        <v>14</v>
      </c>
      <c r="C27" s="15">
        <f t="shared" si="25"/>
        <v>164</v>
      </c>
      <c r="D27" s="13">
        <f t="shared" si="2"/>
        <v>0.16400000000000001</v>
      </c>
      <c r="E27" s="3">
        <v>410</v>
      </c>
      <c r="F27" s="5">
        <f>MIN(E27, $B$3*D27)</f>
        <v>405.90000000000003</v>
      </c>
      <c r="G27" s="5">
        <f xml:space="preserve"> F27 + + $E$3 * K27</f>
        <v>702.77500000000009</v>
      </c>
      <c r="H27" s="6">
        <f t="shared" si="3"/>
        <v>4285.2134146341468</v>
      </c>
      <c r="I27" s="13">
        <f t="shared" si="4"/>
        <v>1.3287483456229912</v>
      </c>
      <c r="K27" s="3">
        <f t="shared" si="24"/>
        <v>11.875</v>
      </c>
      <c r="L27" s="5">
        <f t="shared" si="5"/>
        <v>72.408536585365852</v>
      </c>
      <c r="M27" s="13">
        <f t="shared" si="6"/>
        <v>2.4136178861788617</v>
      </c>
      <c r="O27" s="3">
        <f t="shared" si="7"/>
        <v>64</v>
      </c>
      <c r="P27" s="5">
        <f t="shared" si="8"/>
        <v>390.2439024390244</v>
      </c>
      <c r="Q27" s="13">
        <f t="shared" si="9"/>
        <v>2.1680216802168024</v>
      </c>
      <c r="S27" s="3">
        <f t="shared" si="10"/>
        <v>54</v>
      </c>
      <c r="T27" s="5">
        <f t="shared" si="11"/>
        <v>329.26829268292681</v>
      </c>
      <c r="U27" s="13">
        <f t="shared" si="12"/>
        <v>1.9368723098995695</v>
      </c>
      <c r="W27" s="13">
        <f t="shared" si="13"/>
        <v>0.15767430401576743</v>
      </c>
      <c r="X27" s="13">
        <f t="shared" si="14"/>
        <v>9.1067553626694164E-2</v>
      </c>
      <c r="Z27" s="5">
        <f t="shared" si="15"/>
        <v>3.4815999999999994</v>
      </c>
      <c r="AA27" s="5">
        <f t="shared" si="16"/>
        <v>162.196</v>
      </c>
      <c r="AB27" s="13">
        <f t="shared" si="17"/>
        <v>0.46586626838235307</v>
      </c>
      <c r="AC27" s="5">
        <f t="shared" si="18"/>
        <v>985.77302389705892</v>
      </c>
      <c r="AD27" s="13">
        <f t="shared" si="19"/>
        <v>0.99673713235294126</v>
      </c>
      <c r="AE27" s="14">
        <f t="shared" si="20"/>
        <v>0.71086626838235301</v>
      </c>
      <c r="AF27" s="5">
        <f t="shared" si="21"/>
        <v>1504.1930238970588</v>
      </c>
      <c r="AG27" s="13">
        <f t="shared" si="22"/>
        <v>0.9978592720655548</v>
      </c>
      <c r="AI27" s="13">
        <f t="shared" si="23"/>
        <v>0.18382352941176475</v>
      </c>
      <c r="AK27" s="5">
        <f t="shared" si="0"/>
        <v>22</v>
      </c>
    </row>
    <row r="28" spans="1:37" x14ac:dyDescent="0.2">
      <c r="A28" s="5">
        <f t="shared" si="1"/>
        <v>23</v>
      </c>
      <c r="B28" s="3">
        <v>0</v>
      </c>
      <c r="C28" s="15">
        <f t="shared" si="25"/>
        <v>164</v>
      </c>
      <c r="D28" s="13">
        <f t="shared" si="2"/>
        <v>0.16400000000000001</v>
      </c>
      <c r="E28" s="3">
        <v>430</v>
      </c>
      <c r="F28" s="5">
        <f>MIN(E28, $B$3*D28)</f>
        <v>405.90000000000003</v>
      </c>
      <c r="G28" s="5">
        <f xml:space="preserve"> F28 + + $E$3 * K28</f>
        <v>710.58750000000009</v>
      </c>
      <c r="H28" s="6">
        <f t="shared" si="3"/>
        <v>4332.8506097560976</v>
      </c>
      <c r="I28" s="13">
        <f t="shared" si="4"/>
        <v>1.3435195689166195</v>
      </c>
      <c r="K28" s="3">
        <f t="shared" si="24"/>
        <v>12.1875</v>
      </c>
      <c r="L28" s="5">
        <f t="shared" si="5"/>
        <v>74.314024390243901</v>
      </c>
      <c r="M28" s="13">
        <f t="shared" si="6"/>
        <v>2.4771341463414633</v>
      </c>
      <c r="O28" s="3">
        <f t="shared" si="7"/>
        <v>66</v>
      </c>
      <c r="P28" s="5">
        <f t="shared" si="8"/>
        <v>402.4390243902439</v>
      </c>
      <c r="Q28" s="13">
        <f t="shared" si="9"/>
        <v>2.2357723577235773</v>
      </c>
      <c r="S28" s="3">
        <f t="shared" si="10"/>
        <v>56</v>
      </c>
      <c r="T28" s="5">
        <f t="shared" si="11"/>
        <v>341.46341463414632</v>
      </c>
      <c r="U28" s="13">
        <f t="shared" si="12"/>
        <v>2.0086083213773311</v>
      </c>
      <c r="W28" s="13">
        <f t="shared" si="13"/>
        <v>0.16260162601626016</v>
      </c>
      <c r="X28" s="13">
        <f t="shared" si="14"/>
        <v>9.2880890812180053E-2</v>
      </c>
      <c r="Z28" s="5">
        <f t="shared" si="15"/>
        <v>3.6495999999999995</v>
      </c>
      <c r="AA28" s="5">
        <f t="shared" si="16"/>
        <v>162.196</v>
      </c>
      <c r="AB28" s="13">
        <f t="shared" si="17"/>
        <v>0.44442130644454197</v>
      </c>
      <c r="AC28" s="5">
        <f t="shared" si="18"/>
        <v>940.39548443665058</v>
      </c>
      <c r="AD28" s="13">
        <f t="shared" si="19"/>
        <v>0.95085488820692676</v>
      </c>
      <c r="AE28" s="14">
        <f t="shared" si="20"/>
        <v>0.68942130644454203</v>
      </c>
      <c r="AF28" s="5">
        <f t="shared" si="21"/>
        <v>1458.8154844366509</v>
      </c>
      <c r="AG28" s="13">
        <f t="shared" si="22"/>
        <v>0.96775648753277177</v>
      </c>
      <c r="AI28" s="13">
        <f t="shared" si="23"/>
        <v>0.18084173608066642</v>
      </c>
      <c r="AK28" s="5">
        <f t="shared" si="0"/>
        <v>23</v>
      </c>
    </row>
    <row r="29" spans="1:37" x14ac:dyDescent="0.2">
      <c r="A29" s="5">
        <f t="shared" si="1"/>
        <v>24</v>
      </c>
      <c r="B29" s="3">
        <v>14</v>
      </c>
      <c r="C29" s="15">
        <f t="shared" si="25"/>
        <v>178</v>
      </c>
      <c r="D29" s="13">
        <f t="shared" si="2"/>
        <v>0.17799999999999999</v>
      </c>
      <c r="E29" s="3">
        <v>450</v>
      </c>
      <c r="F29" s="5">
        <f>MIN(E29, $B$3*D29)</f>
        <v>440.54999999999995</v>
      </c>
      <c r="G29" s="5">
        <f xml:space="preserve"> F29 + + $E$3 * K29</f>
        <v>753.05</v>
      </c>
      <c r="H29" s="6">
        <f t="shared" si="3"/>
        <v>4230.6179775280898</v>
      </c>
      <c r="I29" s="13">
        <f t="shared" si="4"/>
        <v>1.3118195279156868</v>
      </c>
      <c r="K29" s="3">
        <f t="shared" si="24"/>
        <v>12.5</v>
      </c>
      <c r="L29" s="5">
        <f t="shared" si="5"/>
        <v>70.224719101123597</v>
      </c>
      <c r="M29" s="13">
        <f t="shared" si="6"/>
        <v>2.3408239700374533</v>
      </c>
      <c r="O29" s="3">
        <f t="shared" si="7"/>
        <v>68</v>
      </c>
      <c r="P29" s="5">
        <f t="shared" si="8"/>
        <v>382.02247191011236</v>
      </c>
      <c r="Q29" s="13">
        <f t="shared" si="9"/>
        <v>2.1223470661672907</v>
      </c>
      <c r="S29" s="3">
        <f t="shared" si="10"/>
        <v>58</v>
      </c>
      <c r="T29" s="5">
        <f t="shared" si="11"/>
        <v>325.84269662921349</v>
      </c>
      <c r="U29" s="13">
        <f t="shared" si="12"/>
        <v>1.9167217448777265</v>
      </c>
      <c r="W29" s="13">
        <f t="shared" si="13"/>
        <v>0.15435251390307572</v>
      </c>
      <c r="X29" s="13">
        <f t="shared" si="14"/>
        <v>9.0299448907775054E-2</v>
      </c>
      <c r="Z29" s="5">
        <f t="shared" si="15"/>
        <v>3.8224</v>
      </c>
      <c r="AA29" s="5">
        <f t="shared" si="16"/>
        <v>176.042</v>
      </c>
      <c r="AB29" s="13">
        <f t="shared" si="17"/>
        <v>0.46055357890330684</v>
      </c>
      <c r="AC29" s="5">
        <f t="shared" si="18"/>
        <v>974.53137295939712</v>
      </c>
      <c r="AD29" s="13">
        <f t="shared" si="19"/>
        <v>0.9853704478861447</v>
      </c>
      <c r="AE29" s="14">
        <f t="shared" si="20"/>
        <v>0.70555357890330694</v>
      </c>
      <c r="AF29" s="5">
        <f t="shared" si="21"/>
        <v>1492.9513729593973</v>
      </c>
      <c r="AG29" s="13">
        <f t="shared" si="22"/>
        <v>0.99040172809130644</v>
      </c>
      <c r="AI29" s="13">
        <f t="shared" si="23"/>
        <v>0.17789870238593555</v>
      </c>
      <c r="AK29" s="5">
        <f t="shared" si="0"/>
        <v>24</v>
      </c>
    </row>
    <row r="30" spans="1:37" x14ac:dyDescent="0.2">
      <c r="A30" s="5">
        <f t="shared" si="1"/>
        <v>25</v>
      </c>
      <c r="B30" s="3">
        <v>0</v>
      </c>
      <c r="C30" s="15">
        <f t="shared" si="25"/>
        <v>178</v>
      </c>
      <c r="D30" s="13">
        <f t="shared" si="2"/>
        <v>0.17799999999999999</v>
      </c>
      <c r="E30" s="3">
        <v>470</v>
      </c>
      <c r="F30" s="5">
        <f>MIN(E30, $B$3*D30)</f>
        <v>440.54999999999995</v>
      </c>
      <c r="G30" s="5">
        <f xml:space="preserve"> F30 + + $E$3 * K30</f>
        <v>760.86249999999995</v>
      </c>
      <c r="H30" s="6">
        <f t="shared" si="3"/>
        <v>4274.5084269662921</v>
      </c>
      <c r="I30" s="13">
        <f t="shared" si="4"/>
        <v>1.325428969601951</v>
      </c>
      <c r="K30" s="3">
        <f t="shared" si="24"/>
        <v>12.8125</v>
      </c>
      <c r="L30" s="5">
        <f t="shared" si="5"/>
        <v>71.980337078651687</v>
      </c>
      <c r="M30" s="13">
        <f t="shared" si="6"/>
        <v>2.3993445692883895</v>
      </c>
      <c r="O30" s="3">
        <f t="shared" si="7"/>
        <v>70</v>
      </c>
      <c r="P30" s="5">
        <f t="shared" si="8"/>
        <v>393.25842696629218</v>
      </c>
      <c r="Q30" s="13">
        <f t="shared" si="9"/>
        <v>2.1847690387016234</v>
      </c>
      <c r="S30" s="3">
        <f t="shared" si="10"/>
        <v>60</v>
      </c>
      <c r="T30" s="5">
        <f t="shared" si="11"/>
        <v>337.07865168539325</v>
      </c>
      <c r="U30" s="13">
        <f t="shared" si="12"/>
        <v>1.982815598149372</v>
      </c>
      <c r="W30" s="13">
        <f t="shared" si="13"/>
        <v>0.15889229372375441</v>
      </c>
      <c r="X30" s="13">
        <f t="shared" si="14"/>
        <v>9.2000854293647016E-2</v>
      </c>
      <c r="Z30" s="5">
        <f t="shared" si="15"/>
        <v>4</v>
      </c>
      <c r="AA30" s="5">
        <f t="shared" si="16"/>
        <v>176.042</v>
      </c>
      <c r="AB30" s="13">
        <f t="shared" si="17"/>
        <v>0.44010500000000002</v>
      </c>
      <c r="AC30" s="5">
        <f t="shared" si="18"/>
        <v>931.26217999999983</v>
      </c>
      <c r="AD30" s="13">
        <f t="shared" si="19"/>
        <v>0.94161999999999979</v>
      </c>
      <c r="AE30" s="14">
        <f t="shared" si="20"/>
        <v>0.68510500000000008</v>
      </c>
      <c r="AF30" s="5">
        <f t="shared" si="21"/>
        <v>1449.68218</v>
      </c>
      <c r="AG30" s="13">
        <f t="shared" si="22"/>
        <v>0.96169758925846804</v>
      </c>
      <c r="AI30" s="13">
        <f t="shared" si="23"/>
        <v>0.17499999999999999</v>
      </c>
      <c r="AK30" s="5">
        <f t="shared" si="0"/>
        <v>25</v>
      </c>
    </row>
    <row r="31" spans="1:37" x14ac:dyDescent="0.2">
      <c r="A31" s="5">
        <f t="shared" si="1"/>
        <v>26</v>
      </c>
      <c r="B31" s="3">
        <v>15</v>
      </c>
      <c r="C31" s="15">
        <f t="shared" si="25"/>
        <v>193</v>
      </c>
      <c r="D31" s="13">
        <f t="shared" si="2"/>
        <v>0.193</v>
      </c>
      <c r="E31" s="3">
        <v>500</v>
      </c>
      <c r="F31" s="5">
        <f>MIN(E31, $B$3*D31)</f>
        <v>477.67500000000001</v>
      </c>
      <c r="G31" s="5">
        <f xml:space="preserve"> F31 + + $E$3 * K31</f>
        <v>805.8</v>
      </c>
      <c r="H31" s="6">
        <f t="shared" si="3"/>
        <v>4175.1295336787562</v>
      </c>
      <c r="I31" s="13">
        <f t="shared" si="4"/>
        <v>1.2946138088926376</v>
      </c>
      <c r="K31" s="3">
        <f t="shared" si="24"/>
        <v>13.125</v>
      </c>
      <c r="L31" s="5">
        <f t="shared" si="5"/>
        <v>68.005181347150256</v>
      </c>
      <c r="M31" s="13">
        <f t="shared" si="6"/>
        <v>2.266839378238342</v>
      </c>
      <c r="O31" s="3">
        <f t="shared" si="7"/>
        <v>72</v>
      </c>
      <c r="P31" s="5">
        <f t="shared" si="8"/>
        <v>373.05699481865287</v>
      </c>
      <c r="Q31" s="13">
        <f t="shared" si="9"/>
        <v>2.0725388601036272</v>
      </c>
      <c r="S31" s="3">
        <f t="shared" si="10"/>
        <v>62</v>
      </c>
      <c r="T31" s="5">
        <f t="shared" si="11"/>
        <v>321.24352331606218</v>
      </c>
      <c r="U31" s="13">
        <f t="shared" si="12"/>
        <v>1.8896677842121306</v>
      </c>
      <c r="W31" s="13">
        <f t="shared" si="13"/>
        <v>0.15073009891662742</v>
      </c>
      <c r="X31" s="13">
        <f t="shared" si="14"/>
        <v>8.9352196574832468E-2</v>
      </c>
      <c r="Z31" s="5">
        <f t="shared" si="15"/>
        <v>4.1823999999999995</v>
      </c>
      <c r="AA31" s="5">
        <f t="shared" si="16"/>
        <v>190.87700000000001</v>
      </c>
      <c r="AB31" s="13">
        <f t="shared" si="17"/>
        <v>0.45638150344299933</v>
      </c>
      <c r="AC31" s="5">
        <f t="shared" si="18"/>
        <v>965.70326128538636</v>
      </c>
      <c r="AD31" s="13">
        <f t="shared" si="19"/>
        <v>0.97644414690130066</v>
      </c>
      <c r="AE31" s="14">
        <f t="shared" si="20"/>
        <v>0.70138150344299932</v>
      </c>
      <c r="AF31" s="5">
        <f t="shared" si="21"/>
        <v>1484.1232612853862</v>
      </c>
      <c r="AG31" s="13">
        <f t="shared" si="22"/>
        <v>0.98454529015495762</v>
      </c>
      <c r="AI31" s="13">
        <f t="shared" si="23"/>
        <v>0.17214996174445296</v>
      </c>
      <c r="AK31" s="5">
        <f t="shared" si="0"/>
        <v>26</v>
      </c>
    </row>
    <row r="32" spans="1:37" x14ac:dyDescent="0.2">
      <c r="A32" s="5">
        <f t="shared" si="1"/>
        <v>27</v>
      </c>
      <c r="B32" s="3">
        <v>0</v>
      </c>
      <c r="C32" s="15">
        <f t="shared" si="25"/>
        <v>193</v>
      </c>
      <c r="D32" s="13">
        <f t="shared" si="2"/>
        <v>0.193</v>
      </c>
      <c r="E32" s="3">
        <v>520</v>
      </c>
      <c r="F32" s="5">
        <f>MIN(E32, $B$3*D32)</f>
        <v>477.67500000000001</v>
      </c>
      <c r="G32" s="5">
        <f xml:space="preserve"> F32 + + $E$3 * K32</f>
        <v>813.61249999999995</v>
      </c>
      <c r="H32" s="6">
        <f t="shared" si="3"/>
        <v>4215.6088082901551</v>
      </c>
      <c r="I32" s="13">
        <f t="shared" si="4"/>
        <v>1.3071655219504357</v>
      </c>
      <c r="K32" s="3">
        <f t="shared" si="24"/>
        <v>13.4375</v>
      </c>
      <c r="L32" s="5">
        <f t="shared" si="5"/>
        <v>69.624352331606218</v>
      </c>
      <c r="M32" s="13">
        <f t="shared" si="6"/>
        <v>2.3208117443868739</v>
      </c>
      <c r="O32" s="3">
        <f t="shared" si="7"/>
        <v>74</v>
      </c>
      <c r="P32" s="5">
        <f t="shared" si="8"/>
        <v>383.41968911917098</v>
      </c>
      <c r="Q32" s="13">
        <f t="shared" si="9"/>
        <v>2.1301093839953942</v>
      </c>
      <c r="S32" s="3">
        <f t="shared" si="10"/>
        <v>64</v>
      </c>
      <c r="T32" s="5">
        <f t="shared" si="11"/>
        <v>331.6062176165803</v>
      </c>
      <c r="U32" s="13">
        <f t="shared" si="12"/>
        <v>1.950624809509296</v>
      </c>
      <c r="W32" s="13">
        <f t="shared" si="13"/>
        <v>0.15491704610875595</v>
      </c>
      <c r="X32" s="13">
        <f t="shared" si="14"/>
        <v>9.0952388268371001E-2</v>
      </c>
      <c r="Z32" s="5">
        <f t="shared" si="15"/>
        <v>4.3696000000000002</v>
      </c>
      <c r="AA32" s="5">
        <f t="shared" si="16"/>
        <v>190.87700000000001</v>
      </c>
      <c r="AB32" s="13">
        <f t="shared" si="17"/>
        <v>0.43682945807396556</v>
      </c>
      <c r="AC32" s="5">
        <f t="shared" si="18"/>
        <v>924.331133284511</v>
      </c>
      <c r="AD32" s="13">
        <f t="shared" si="19"/>
        <v>0.93461186378615879</v>
      </c>
      <c r="AE32" s="14">
        <f t="shared" si="20"/>
        <v>0.68182945807396556</v>
      </c>
      <c r="AF32" s="5">
        <f t="shared" si="21"/>
        <v>1442.7511332845108</v>
      </c>
      <c r="AG32" s="13">
        <f t="shared" si="22"/>
        <v>0.95709963599030845</v>
      </c>
      <c r="AI32" s="13">
        <f t="shared" si="23"/>
        <v>0.16935188575613327</v>
      </c>
      <c r="AK32" s="5">
        <f t="shared" si="0"/>
        <v>27</v>
      </c>
    </row>
    <row r="33" spans="1:37" x14ac:dyDescent="0.2">
      <c r="A33" s="5">
        <f t="shared" si="1"/>
        <v>28</v>
      </c>
      <c r="B33" s="3">
        <v>16</v>
      </c>
      <c r="C33" s="15">
        <f t="shared" si="25"/>
        <v>209</v>
      </c>
      <c r="D33" s="13">
        <f t="shared" si="2"/>
        <v>0.20899999999999999</v>
      </c>
      <c r="E33" s="3">
        <v>540</v>
      </c>
      <c r="F33" s="5">
        <f>MIN(E33, $B$3*D33)</f>
        <v>517.27499999999998</v>
      </c>
      <c r="G33" s="5">
        <f xml:space="preserve"> F33 + + $E$3 * K33</f>
        <v>861.02499999999998</v>
      </c>
      <c r="H33" s="6">
        <f t="shared" si="3"/>
        <v>4119.7368421052633</v>
      </c>
      <c r="I33" s="13">
        <f t="shared" si="4"/>
        <v>1.2774377804977561</v>
      </c>
      <c r="K33" s="3">
        <f t="shared" si="24"/>
        <v>13.75</v>
      </c>
      <c r="L33" s="5">
        <f t="shared" si="5"/>
        <v>65.789473684210535</v>
      </c>
      <c r="M33" s="13">
        <f t="shared" si="6"/>
        <v>2.192982456140351</v>
      </c>
      <c r="O33" s="3">
        <f t="shared" si="7"/>
        <v>76</v>
      </c>
      <c r="P33" s="5">
        <f t="shared" si="8"/>
        <v>363.63636363636363</v>
      </c>
      <c r="Q33" s="13">
        <f t="shared" si="9"/>
        <v>2.0202020202020203</v>
      </c>
      <c r="S33" s="3">
        <f t="shared" si="10"/>
        <v>66</v>
      </c>
      <c r="T33" s="5">
        <f t="shared" si="11"/>
        <v>315.78947368421052</v>
      </c>
      <c r="U33" s="13">
        <f t="shared" si="12"/>
        <v>1.8575851393188854</v>
      </c>
      <c r="W33" s="13">
        <f t="shared" si="13"/>
        <v>0.14692378328741965</v>
      </c>
      <c r="X33" s="13">
        <f t="shared" si="14"/>
        <v>8.8266891205249554E-2</v>
      </c>
      <c r="Z33" s="5">
        <f t="shared" si="15"/>
        <v>4.5616000000000003</v>
      </c>
      <c r="AA33" s="5">
        <f t="shared" si="16"/>
        <v>206.70099999999999</v>
      </c>
      <c r="AB33" s="13">
        <f t="shared" si="17"/>
        <v>0.45313267274640473</v>
      </c>
      <c r="AC33" s="5">
        <f t="shared" si="18"/>
        <v>958.82873553139223</v>
      </c>
      <c r="AD33" s="13">
        <f t="shared" si="19"/>
        <v>0.96949316029463317</v>
      </c>
      <c r="AE33" s="14">
        <f t="shared" si="20"/>
        <v>0.69813267274640478</v>
      </c>
      <c r="AF33" s="5">
        <f t="shared" si="21"/>
        <v>1477.2487355313924</v>
      </c>
      <c r="AG33" s="13">
        <f t="shared" si="22"/>
        <v>0.97998483205171238</v>
      </c>
      <c r="AI33" s="13">
        <f t="shared" si="23"/>
        <v>0.16660820764643983</v>
      </c>
      <c r="AK33" s="5">
        <f t="shared" si="0"/>
        <v>28</v>
      </c>
    </row>
    <row r="34" spans="1:37" x14ac:dyDescent="0.2">
      <c r="A34" s="5">
        <f t="shared" si="1"/>
        <v>29</v>
      </c>
      <c r="B34" s="3">
        <v>0</v>
      </c>
      <c r="C34" s="15">
        <f t="shared" si="25"/>
        <v>209</v>
      </c>
      <c r="D34" s="13">
        <f t="shared" si="2"/>
        <v>0.20899999999999999</v>
      </c>
      <c r="E34" s="3">
        <v>560</v>
      </c>
      <c r="F34" s="5">
        <f>MIN(E34, $B$3*D34)</f>
        <v>517.27499999999998</v>
      </c>
      <c r="G34" s="5">
        <f xml:space="preserve"> F34 + + $E$3 * K34</f>
        <v>868.83749999999998</v>
      </c>
      <c r="H34" s="6">
        <f t="shared" si="3"/>
        <v>4157.1172248803832</v>
      </c>
      <c r="I34" s="13">
        <f t="shared" si="4"/>
        <v>1.2890285968621342</v>
      </c>
      <c r="K34" s="3">
        <f t="shared" si="24"/>
        <v>14.0625</v>
      </c>
      <c r="L34" s="5">
        <f t="shared" si="5"/>
        <v>67.284688995215319</v>
      </c>
      <c r="M34" s="13">
        <f t="shared" si="6"/>
        <v>2.2428229665071773</v>
      </c>
      <c r="O34" s="3">
        <f t="shared" si="7"/>
        <v>78</v>
      </c>
      <c r="P34" s="5">
        <f t="shared" si="8"/>
        <v>373.20574162679429</v>
      </c>
      <c r="Q34" s="13">
        <f t="shared" si="9"/>
        <v>2.0733652312599684</v>
      </c>
      <c r="S34" s="3">
        <f t="shared" si="10"/>
        <v>68</v>
      </c>
      <c r="T34" s="5">
        <f t="shared" si="11"/>
        <v>325.35885167464119</v>
      </c>
      <c r="U34" s="13">
        <f t="shared" si="12"/>
        <v>1.9138755980861246</v>
      </c>
      <c r="W34" s="13">
        <f t="shared" si="13"/>
        <v>0.15079019863708859</v>
      </c>
      <c r="X34" s="13">
        <f t="shared" si="14"/>
        <v>8.9775130562389407E-2</v>
      </c>
      <c r="Z34" s="5">
        <f t="shared" si="15"/>
        <v>4.7584</v>
      </c>
      <c r="AA34" s="5">
        <f t="shared" si="16"/>
        <v>206.70099999999999</v>
      </c>
      <c r="AB34" s="13">
        <f t="shared" si="17"/>
        <v>0.43439181237390723</v>
      </c>
      <c r="AC34" s="5">
        <f t="shared" si="18"/>
        <v>919.17307498318746</v>
      </c>
      <c r="AD34" s="13">
        <f t="shared" si="19"/>
        <v>0.92939643577673148</v>
      </c>
      <c r="AE34" s="14">
        <f t="shared" si="20"/>
        <v>0.67939181237390722</v>
      </c>
      <c r="AF34" s="5">
        <f t="shared" si="21"/>
        <v>1437.5930749831875</v>
      </c>
      <c r="AG34" s="13">
        <f t="shared" si="22"/>
        <v>0.95367785685687301</v>
      </c>
      <c r="AI34" s="13">
        <f t="shared" si="23"/>
        <v>0.16392064559515804</v>
      </c>
      <c r="AK34" s="5">
        <f t="shared" si="0"/>
        <v>29</v>
      </c>
    </row>
    <row r="35" spans="1:37" x14ac:dyDescent="0.2">
      <c r="A35" s="5">
        <f t="shared" si="1"/>
        <v>30</v>
      </c>
      <c r="B35" s="3">
        <v>16</v>
      </c>
      <c r="C35" s="15">
        <f t="shared" si="25"/>
        <v>225</v>
      </c>
      <c r="D35" s="13">
        <f t="shared" si="2"/>
        <v>0.22500000000000001</v>
      </c>
      <c r="E35" s="3">
        <v>590</v>
      </c>
      <c r="F35" s="5">
        <f>MIN(E35, $B$3*D35)</f>
        <v>556.875</v>
      </c>
      <c r="G35" s="5">
        <f xml:space="preserve"> F35 + + $E$3 * K35</f>
        <v>916.25</v>
      </c>
      <c r="H35" s="6">
        <f t="shared" si="3"/>
        <v>4072.2222222222222</v>
      </c>
      <c r="I35" s="13">
        <f t="shared" si="4"/>
        <v>1.2627045650301465</v>
      </c>
      <c r="K35" s="3">
        <f t="shared" si="24"/>
        <v>14.375</v>
      </c>
      <c r="L35" s="5">
        <f t="shared" si="5"/>
        <v>63.888888888888886</v>
      </c>
      <c r="M35" s="13">
        <f t="shared" si="6"/>
        <v>2.1296296296296293</v>
      </c>
      <c r="O35" s="3">
        <f t="shared" si="7"/>
        <v>80</v>
      </c>
      <c r="P35" s="5">
        <f t="shared" si="8"/>
        <v>355.55555555555554</v>
      </c>
      <c r="Q35" s="13">
        <f t="shared" si="9"/>
        <v>1.9753086419753085</v>
      </c>
      <c r="S35" s="3">
        <f t="shared" si="10"/>
        <v>70</v>
      </c>
      <c r="T35" s="5">
        <f t="shared" si="11"/>
        <v>311.11111111111109</v>
      </c>
      <c r="U35" s="13">
        <f t="shared" si="12"/>
        <v>1.8300653594771241</v>
      </c>
      <c r="W35" s="13">
        <f t="shared" si="13"/>
        <v>0.143658810325477</v>
      </c>
      <c r="X35" s="13">
        <f t="shared" si="14"/>
        <v>8.7312414733969987E-2</v>
      </c>
      <c r="Z35" s="5">
        <f t="shared" si="15"/>
        <v>4.9599999999999991</v>
      </c>
      <c r="AA35" s="5">
        <f t="shared" si="16"/>
        <v>222.52500000000001</v>
      </c>
      <c r="AB35" s="13">
        <f t="shared" si="17"/>
        <v>0.44863911290322589</v>
      </c>
      <c r="AC35" s="5">
        <f t="shared" si="18"/>
        <v>949.32036290322583</v>
      </c>
      <c r="AD35" s="13">
        <f t="shared" si="19"/>
        <v>0.95987903225806459</v>
      </c>
      <c r="AE35" s="14">
        <f t="shared" si="20"/>
        <v>0.69363911290322589</v>
      </c>
      <c r="AF35" s="5">
        <f t="shared" si="21"/>
        <v>1467.7403629032258</v>
      </c>
      <c r="AG35" s="13">
        <f t="shared" si="22"/>
        <v>0.97367711911957233</v>
      </c>
      <c r="AI35" s="13">
        <f t="shared" si="23"/>
        <v>0.16129032258064521</v>
      </c>
      <c r="AK35" s="5">
        <f t="shared" si="0"/>
        <v>30</v>
      </c>
    </row>
    <row r="36" spans="1:37" x14ac:dyDescent="0.2">
      <c r="A36" s="5">
        <f t="shared" si="1"/>
        <v>31</v>
      </c>
      <c r="B36" s="3">
        <v>0</v>
      </c>
      <c r="C36" s="15">
        <f t="shared" si="25"/>
        <v>225</v>
      </c>
      <c r="D36" s="13">
        <f t="shared" si="2"/>
        <v>0.22500000000000001</v>
      </c>
      <c r="E36" s="3">
        <v>610</v>
      </c>
      <c r="F36" s="5">
        <f>MIN(E36, $B$3*D36)</f>
        <v>556.875</v>
      </c>
      <c r="G36" s="5">
        <f xml:space="preserve"> F36 + + $E$3 * K36</f>
        <v>924.0625</v>
      </c>
      <c r="H36" s="6">
        <f t="shared" si="3"/>
        <v>4106.9444444444443</v>
      </c>
      <c r="I36" s="13">
        <f t="shared" si="4"/>
        <v>1.2734711455641687</v>
      </c>
      <c r="K36" s="3">
        <f t="shared" si="24"/>
        <v>14.6875</v>
      </c>
      <c r="L36" s="5">
        <f t="shared" si="5"/>
        <v>65.277777777777771</v>
      </c>
      <c r="M36" s="13">
        <f t="shared" si="6"/>
        <v>2.1759259259259256</v>
      </c>
      <c r="O36" s="3">
        <f t="shared" si="7"/>
        <v>82</v>
      </c>
      <c r="P36" s="5">
        <f t="shared" si="8"/>
        <v>364.44444444444446</v>
      </c>
      <c r="Q36" s="13">
        <f t="shared" si="9"/>
        <v>2.0246913580246915</v>
      </c>
      <c r="S36" s="3">
        <f t="shared" si="10"/>
        <v>72</v>
      </c>
      <c r="T36" s="5">
        <f t="shared" si="11"/>
        <v>320</v>
      </c>
      <c r="U36" s="13">
        <f t="shared" si="12"/>
        <v>1.8823529411764706</v>
      </c>
      <c r="W36" s="13">
        <f t="shared" si="13"/>
        <v>0.14725028058361392</v>
      </c>
      <c r="X36" s="13">
        <f t="shared" si="14"/>
        <v>8.8738586405140346E-2</v>
      </c>
      <c r="Z36" s="5">
        <f t="shared" si="15"/>
        <v>5.1663999999999994</v>
      </c>
      <c r="AA36" s="5">
        <f t="shared" si="16"/>
        <v>222.52500000000001</v>
      </c>
      <c r="AB36" s="13">
        <f t="shared" si="17"/>
        <v>0.43071577887890994</v>
      </c>
      <c r="AC36" s="5">
        <f t="shared" si="18"/>
        <v>911.3945881077733</v>
      </c>
      <c r="AD36" s="13">
        <f t="shared" si="19"/>
        <v>0.92153143388045833</v>
      </c>
      <c r="AE36" s="14">
        <f t="shared" si="20"/>
        <v>0.67571577887890988</v>
      </c>
      <c r="AF36" s="5">
        <f t="shared" si="21"/>
        <v>1429.814588107773</v>
      </c>
      <c r="AG36" s="13">
        <f t="shared" si="22"/>
        <v>0.9485177243951739</v>
      </c>
      <c r="AI36" s="13">
        <f t="shared" si="23"/>
        <v>0.15871786930938372</v>
      </c>
      <c r="AK36" s="5">
        <f t="shared" si="0"/>
        <v>31</v>
      </c>
    </row>
    <row r="37" spans="1:37" x14ac:dyDescent="0.2">
      <c r="A37" s="5">
        <f t="shared" si="1"/>
        <v>32</v>
      </c>
      <c r="B37" s="3">
        <v>20</v>
      </c>
      <c r="C37" s="15">
        <f t="shared" si="25"/>
        <v>245</v>
      </c>
      <c r="D37" s="13">
        <f t="shared" si="2"/>
        <v>0.245</v>
      </c>
      <c r="E37" s="3">
        <v>640</v>
      </c>
      <c r="F37" s="5">
        <f>MIN(E37, $B$3*D37)</f>
        <v>606.375</v>
      </c>
      <c r="G37" s="5">
        <f xml:space="preserve"> F37 + + $E$3 * K37</f>
        <v>981.375</v>
      </c>
      <c r="H37" s="6">
        <f t="shared" si="3"/>
        <v>4005.612244897959</v>
      </c>
      <c r="I37" s="13">
        <f t="shared" si="4"/>
        <v>1.2420503084954913</v>
      </c>
      <c r="K37" s="3">
        <f t="shared" si="24"/>
        <v>15</v>
      </c>
      <c r="L37" s="5">
        <f t="shared" si="5"/>
        <v>61.224489795918366</v>
      </c>
      <c r="M37" s="13">
        <f t="shared" si="6"/>
        <v>2.0408163265306123</v>
      </c>
      <c r="O37" s="3">
        <f t="shared" si="7"/>
        <v>84</v>
      </c>
      <c r="P37" s="5">
        <f t="shared" si="8"/>
        <v>342.85714285714289</v>
      </c>
      <c r="Q37" s="13">
        <f t="shared" si="9"/>
        <v>1.9047619047619049</v>
      </c>
      <c r="S37" s="3">
        <f t="shared" si="10"/>
        <v>74</v>
      </c>
      <c r="T37" s="5">
        <f t="shared" si="11"/>
        <v>302.0408163265306</v>
      </c>
      <c r="U37" s="13">
        <f t="shared" si="12"/>
        <v>1.7767106842737095</v>
      </c>
      <c r="W37" s="13">
        <f t="shared" si="13"/>
        <v>0.13852813852813853</v>
      </c>
      <c r="X37" s="13">
        <f t="shared" si="14"/>
        <v>8.5594191822697743E-2</v>
      </c>
      <c r="Z37" s="5">
        <f t="shared" si="15"/>
        <v>5.3775999999999993</v>
      </c>
      <c r="AA37" s="5">
        <f t="shared" si="16"/>
        <v>242.30500000000001</v>
      </c>
      <c r="AB37" s="13">
        <f t="shared" si="17"/>
        <v>0.45058204403451363</v>
      </c>
      <c r="AC37" s="5">
        <f t="shared" si="18"/>
        <v>953.43160517703063</v>
      </c>
      <c r="AD37" s="13">
        <f t="shared" si="19"/>
        <v>0.964036001190122</v>
      </c>
      <c r="AE37" s="14">
        <f t="shared" si="20"/>
        <v>0.69558204403451362</v>
      </c>
      <c r="AF37" s="5">
        <f t="shared" si="21"/>
        <v>1471.8516051770305</v>
      </c>
      <c r="AG37" s="13">
        <f t="shared" si="22"/>
        <v>0.97640445607530113</v>
      </c>
      <c r="AI37" s="13">
        <f t="shared" si="23"/>
        <v>0.15620351085986314</v>
      </c>
      <c r="AK37" s="5">
        <f t="shared" ref="AK37:AK68" si="26">ROW() -5</f>
        <v>32</v>
      </c>
    </row>
    <row r="38" spans="1:37" x14ac:dyDescent="0.2">
      <c r="A38" s="5">
        <f t="shared" ref="A38:A69" si="27">ROW() -5</f>
        <v>33</v>
      </c>
      <c r="B38" s="3">
        <v>0</v>
      </c>
      <c r="C38" s="15">
        <f t="shared" si="25"/>
        <v>245</v>
      </c>
      <c r="D38" s="13">
        <f t="shared" ref="C38:D69" si="28">C38/C$85</f>
        <v>0.245</v>
      </c>
      <c r="E38" s="3">
        <v>670</v>
      </c>
      <c r="F38" s="5">
        <f>MIN(E38, $B$3*D38)</f>
        <v>606.375</v>
      </c>
      <c r="G38" s="5">
        <f xml:space="preserve"> F38 + + $E$3 * K38</f>
        <v>989.1875</v>
      </c>
      <c r="H38" s="6">
        <f t="shared" ref="H38:H69" si="29">G38 /D38</f>
        <v>4037.5</v>
      </c>
      <c r="I38" s="13">
        <f t="shared" ref="I38:I69" si="30">H38 /H$85</f>
        <v>1.251937984496124</v>
      </c>
      <c r="K38" s="3">
        <f t="shared" si="24"/>
        <v>15.3125</v>
      </c>
      <c r="L38" s="5">
        <f t="shared" ref="L38:L69" si="31" xml:space="preserve"> K38 / D38</f>
        <v>62.5</v>
      </c>
      <c r="M38" s="13">
        <f t="shared" ref="M38:M69" si="32" xml:space="preserve"> L38 / L$85</f>
        <v>2.0833333333333335</v>
      </c>
      <c r="O38" s="3">
        <f t="shared" ref="O38:O69" si="33">2 * (10 + A38)</f>
        <v>86</v>
      </c>
      <c r="P38" s="5">
        <f t="shared" ref="P38:P69" si="34">O38 /D38</f>
        <v>351.0204081632653</v>
      </c>
      <c r="Q38" s="13">
        <f t="shared" ref="Q38:Q69" si="35">P38 / P$85</f>
        <v>1.9501133786848073</v>
      </c>
      <c r="S38" s="3">
        <f t="shared" ref="S38:S69" si="36">10 + 2 *A38</f>
        <v>76</v>
      </c>
      <c r="T38" s="5">
        <f t="shared" ref="T38:T69" si="37">S38 /D38</f>
        <v>310.20408163265307</v>
      </c>
      <c r="U38" s="13">
        <f t="shared" ref="U38:U69" si="38">T38/T$85</f>
        <v>1.8247298919567827</v>
      </c>
      <c r="W38" s="13">
        <f t="shared" ref="W38:W69" si="39">O38 / F38</f>
        <v>0.14182642754071326</v>
      </c>
      <c r="X38" s="13">
        <f t="shared" ref="X38:X69" si="40">O38 / G38</f>
        <v>8.694003917356416E-2</v>
      </c>
      <c r="Z38" s="5">
        <f t="shared" ref="Z38:Z69" si="41">(0.0024 * A38 * A38) + (0.06 * A38) + 1</f>
        <v>5.5936000000000003</v>
      </c>
      <c r="AA38" s="5">
        <f t="shared" ref="AA38:AA69" si="42">MIN(E38, $AB$3*D38)</f>
        <v>242.30500000000001</v>
      </c>
      <c r="AB38" s="13">
        <f t="shared" ref="AB38:AB69" si="43">(AA38 / Z38) %</f>
        <v>0.43318256578947367</v>
      </c>
      <c r="AC38" s="5">
        <f t="shared" ref="AC38:AC69" si="44">AB38 * 100 * Z$85</f>
        <v>916.61430921052624</v>
      </c>
      <c r="AD38" s="13">
        <f t="shared" ref="AD38:AD69" si="45">AC38 /AC$85</f>
        <v>0.92680921052631571</v>
      </c>
      <c r="AE38" s="14">
        <f t="shared" ref="AE38:AE69" si="46">AB38 + 0.045 + 0.2</f>
        <v>0.67818256578947367</v>
      </c>
      <c r="AF38" s="5">
        <f t="shared" ref="AF38:AF69" si="47">AE38 * 100 * Z$85</f>
        <v>1435.0343092105261</v>
      </c>
      <c r="AG38" s="13">
        <f t="shared" ref="AG38:AG69" si="48">AF38 /AF$85</f>
        <v>0.95198040971363396</v>
      </c>
      <c r="AI38" s="13">
        <f t="shared" ref="AI38:AI69" si="49">O38% / Z38</f>
        <v>0.15374713958810068</v>
      </c>
      <c r="AK38" s="5">
        <f t="shared" si="26"/>
        <v>33</v>
      </c>
    </row>
    <row r="39" spans="1:37" x14ac:dyDescent="0.2">
      <c r="A39" s="5">
        <f t="shared" si="27"/>
        <v>34</v>
      </c>
      <c r="B39" s="3">
        <v>20</v>
      </c>
      <c r="C39" s="15">
        <f t="shared" si="25"/>
        <v>265</v>
      </c>
      <c r="D39" s="13">
        <f t="shared" si="28"/>
        <v>0.26500000000000001</v>
      </c>
      <c r="E39" s="3">
        <v>700</v>
      </c>
      <c r="F39" s="5">
        <f>MIN(E39, $B$3*D39)</f>
        <v>655.875</v>
      </c>
      <c r="G39" s="5">
        <f xml:space="preserve"> F39 + + $E$3 * K39</f>
        <v>1046.5</v>
      </c>
      <c r="H39" s="6">
        <f t="shared" si="29"/>
        <v>3949.0566037735848</v>
      </c>
      <c r="I39" s="13">
        <f t="shared" si="30"/>
        <v>1.2245136755887085</v>
      </c>
      <c r="K39" s="3">
        <f t="shared" si="24"/>
        <v>15.625</v>
      </c>
      <c r="L39" s="5">
        <f t="shared" si="31"/>
        <v>58.96226415094339</v>
      </c>
      <c r="M39" s="13">
        <f t="shared" si="32"/>
        <v>1.9654088050314464</v>
      </c>
      <c r="O39" s="3">
        <f t="shared" si="33"/>
        <v>88</v>
      </c>
      <c r="P39" s="5">
        <f t="shared" si="34"/>
        <v>332.07547169811318</v>
      </c>
      <c r="Q39" s="13">
        <f t="shared" si="35"/>
        <v>1.8448637316561842</v>
      </c>
      <c r="S39" s="3">
        <f t="shared" si="36"/>
        <v>78</v>
      </c>
      <c r="T39" s="5">
        <f t="shared" si="37"/>
        <v>294.33962264150944</v>
      </c>
      <c r="U39" s="13">
        <f t="shared" si="38"/>
        <v>1.7314095449500555</v>
      </c>
      <c r="W39" s="13">
        <f t="shared" si="39"/>
        <v>0.13417190775681342</v>
      </c>
      <c r="X39" s="13">
        <f t="shared" si="40"/>
        <v>8.4089823220258E-2</v>
      </c>
      <c r="Z39" s="5">
        <f t="shared" si="41"/>
        <v>5.8143999999999991</v>
      </c>
      <c r="AA39" s="5">
        <f t="shared" si="42"/>
        <v>262.08500000000004</v>
      </c>
      <c r="AB39" s="13">
        <f t="shared" si="43"/>
        <v>0.45075158227848111</v>
      </c>
      <c r="AC39" s="5">
        <f t="shared" si="44"/>
        <v>953.79034810126598</v>
      </c>
      <c r="AD39" s="13">
        <f t="shared" si="45"/>
        <v>0.96439873417721533</v>
      </c>
      <c r="AE39" s="14">
        <f t="shared" si="46"/>
        <v>0.69575158227848111</v>
      </c>
      <c r="AF39" s="5">
        <f t="shared" si="47"/>
        <v>1472.2103481012657</v>
      </c>
      <c r="AG39" s="13">
        <f t="shared" si="48"/>
        <v>0.97664244079371754</v>
      </c>
      <c r="AI39" s="13">
        <f t="shared" si="49"/>
        <v>0.15134837644468907</v>
      </c>
      <c r="AK39" s="5">
        <f t="shared" si="26"/>
        <v>34</v>
      </c>
    </row>
    <row r="40" spans="1:37" x14ac:dyDescent="0.2">
      <c r="A40" s="5">
        <f t="shared" si="27"/>
        <v>35</v>
      </c>
      <c r="B40" s="3">
        <v>0</v>
      </c>
      <c r="C40" s="15">
        <f t="shared" si="25"/>
        <v>265</v>
      </c>
      <c r="D40" s="13">
        <f t="shared" si="28"/>
        <v>0.26500000000000001</v>
      </c>
      <c r="E40" s="3">
        <v>720</v>
      </c>
      <c r="F40" s="5">
        <f>MIN(E40, $B$3*D40)</f>
        <v>655.875</v>
      </c>
      <c r="G40" s="5">
        <f xml:space="preserve"> F40 + + $E$3 * K40</f>
        <v>1054.3125</v>
      </c>
      <c r="H40" s="6">
        <f t="shared" si="29"/>
        <v>3978.5377358490564</v>
      </c>
      <c r="I40" s="13">
        <f t="shared" si="30"/>
        <v>1.2336551118911803</v>
      </c>
      <c r="K40" s="3">
        <f t="shared" si="24"/>
        <v>15.9375</v>
      </c>
      <c r="L40" s="5">
        <f t="shared" si="31"/>
        <v>60.141509433962263</v>
      </c>
      <c r="M40" s="13">
        <f t="shared" si="32"/>
        <v>2.0047169811320753</v>
      </c>
      <c r="O40" s="3">
        <f t="shared" si="33"/>
        <v>90</v>
      </c>
      <c r="P40" s="5">
        <f t="shared" si="34"/>
        <v>339.62264150943395</v>
      </c>
      <c r="Q40" s="13">
        <f t="shared" si="35"/>
        <v>1.8867924528301887</v>
      </c>
      <c r="S40" s="3">
        <f t="shared" si="36"/>
        <v>80</v>
      </c>
      <c r="T40" s="5">
        <f t="shared" si="37"/>
        <v>301.88679245283015</v>
      </c>
      <c r="U40" s="13">
        <f t="shared" si="38"/>
        <v>1.7758046614872363</v>
      </c>
      <c r="W40" s="13">
        <f t="shared" si="39"/>
        <v>0.137221269296741</v>
      </c>
      <c r="X40" s="13">
        <f t="shared" si="40"/>
        <v>8.5363684865730038E-2</v>
      </c>
      <c r="Z40" s="5">
        <f t="shared" si="41"/>
        <v>6.0399999999999991</v>
      </c>
      <c r="AA40" s="5">
        <f t="shared" si="42"/>
        <v>262.08500000000004</v>
      </c>
      <c r="AB40" s="13">
        <f t="shared" si="43"/>
        <v>0.43391556291390743</v>
      </c>
      <c r="AC40" s="5">
        <f t="shared" si="44"/>
        <v>918.16533112582795</v>
      </c>
      <c r="AD40" s="13">
        <f t="shared" si="45"/>
        <v>0.92837748344370874</v>
      </c>
      <c r="AE40" s="14">
        <f t="shared" si="46"/>
        <v>0.67891556291390742</v>
      </c>
      <c r="AF40" s="5">
        <f t="shared" si="47"/>
        <v>1436.5853311258279</v>
      </c>
      <c r="AG40" s="13">
        <f t="shared" si="48"/>
        <v>0.95300933457551829</v>
      </c>
      <c r="AI40" s="13">
        <f t="shared" si="49"/>
        <v>0.1490066225165563</v>
      </c>
      <c r="AK40" s="5">
        <f t="shared" si="26"/>
        <v>35</v>
      </c>
    </row>
    <row r="41" spans="1:37" x14ac:dyDescent="0.2">
      <c r="A41" s="5">
        <f t="shared" si="27"/>
        <v>36</v>
      </c>
      <c r="B41" s="3">
        <v>20</v>
      </c>
      <c r="C41" s="15">
        <f t="shared" si="25"/>
        <v>285</v>
      </c>
      <c r="D41" s="13">
        <f t="shared" si="28"/>
        <v>0.28499999999999998</v>
      </c>
      <c r="E41" s="3">
        <v>750</v>
      </c>
      <c r="F41" s="5">
        <f>MIN(E41, $B$3*D41)</f>
        <v>705.37499999999989</v>
      </c>
      <c r="G41" s="5">
        <f xml:space="preserve"> F41 + + $E$3 * K41</f>
        <v>1111.625</v>
      </c>
      <c r="H41" s="6">
        <f t="shared" si="29"/>
        <v>3900.4385964912285</v>
      </c>
      <c r="I41" s="13">
        <f t="shared" si="30"/>
        <v>1.2094383244934042</v>
      </c>
      <c r="K41" s="3">
        <f t="shared" si="24"/>
        <v>16.25</v>
      </c>
      <c r="L41" s="5">
        <f t="shared" si="31"/>
        <v>57.01754385964913</v>
      </c>
      <c r="M41" s="13">
        <f t="shared" si="32"/>
        <v>1.9005847953216377</v>
      </c>
      <c r="O41" s="3">
        <f t="shared" si="33"/>
        <v>92</v>
      </c>
      <c r="P41" s="5">
        <f t="shared" si="34"/>
        <v>322.80701754385967</v>
      </c>
      <c r="Q41" s="13">
        <f t="shared" si="35"/>
        <v>1.7933723196881093</v>
      </c>
      <c r="S41" s="3">
        <f t="shared" si="36"/>
        <v>82</v>
      </c>
      <c r="T41" s="5">
        <f t="shared" si="37"/>
        <v>287.71929824561408</v>
      </c>
      <c r="U41" s="13">
        <f t="shared" si="38"/>
        <v>1.6924664602683182</v>
      </c>
      <c r="W41" s="13">
        <f t="shared" si="39"/>
        <v>0.13042707779549886</v>
      </c>
      <c r="X41" s="13">
        <f t="shared" si="40"/>
        <v>8.2761722703249746E-2</v>
      </c>
      <c r="Z41" s="5">
        <f t="shared" si="41"/>
        <v>6.2704000000000004</v>
      </c>
      <c r="AA41" s="5">
        <f t="shared" si="42"/>
        <v>281.86499999999995</v>
      </c>
      <c r="AB41" s="13">
        <f t="shared" si="43"/>
        <v>0.4495167772390915</v>
      </c>
      <c r="AC41" s="5">
        <f t="shared" si="44"/>
        <v>951.17750063791743</v>
      </c>
      <c r="AD41" s="13">
        <f t="shared" si="45"/>
        <v>0.96175682572084675</v>
      </c>
      <c r="AE41" s="14">
        <f t="shared" si="46"/>
        <v>0.69451677723909144</v>
      </c>
      <c r="AF41" s="5">
        <f t="shared" si="47"/>
        <v>1469.5975006379172</v>
      </c>
      <c r="AG41" s="13">
        <f t="shared" si="48"/>
        <v>0.97490911666152569</v>
      </c>
      <c r="AI41" s="13">
        <f t="shared" si="49"/>
        <v>0.14672110232202093</v>
      </c>
      <c r="AK41" s="5">
        <f t="shared" si="26"/>
        <v>36</v>
      </c>
    </row>
    <row r="42" spans="1:37" x14ac:dyDescent="0.2">
      <c r="A42" s="5">
        <f t="shared" si="27"/>
        <v>37</v>
      </c>
      <c r="B42" s="3">
        <v>0</v>
      </c>
      <c r="C42" s="15">
        <f t="shared" si="25"/>
        <v>285</v>
      </c>
      <c r="D42" s="13">
        <f t="shared" si="28"/>
        <v>0.28499999999999998</v>
      </c>
      <c r="E42" s="3">
        <v>780</v>
      </c>
      <c r="F42" s="5">
        <f>MIN(E42, $B$3*D42)</f>
        <v>705.37499999999989</v>
      </c>
      <c r="G42" s="5">
        <f xml:space="preserve"> F42 + + $E$3 * K42</f>
        <v>1119.4375</v>
      </c>
      <c r="H42" s="6">
        <f t="shared" si="29"/>
        <v>3927.8508771929828</v>
      </c>
      <c r="I42" s="13">
        <f t="shared" si="30"/>
        <v>1.2179382564939483</v>
      </c>
      <c r="K42" s="3">
        <f t="shared" si="24"/>
        <v>16.5625</v>
      </c>
      <c r="L42" s="5">
        <f t="shared" si="31"/>
        <v>58.114035087719301</v>
      </c>
      <c r="M42" s="13">
        <f t="shared" si="32"/>
        <v>1.9371345029239768</v>
      </c>
      <c r="O42" s="3">
        <f t="shared" si="33"/>
        <v>94</v>
      </c>
      <c r="P42" s="5">
        <f t="shared" si="34"/>
        <v>329.82456140350882</v>
      </c>
      <c r="Q42" s="13">
        <f t="shared" si="35"/>
        <v>1.832358674463938</v>
      </c>
      <c r="S42" s="3">
        <f t="shared" si="36"/>
        <v>84</v>
      </c>
      <c r="T42" s="5">
        <f t="shared" si="37"/>
        <v>294.73684210526318</v>
      </c>
      <c r="U42" s="13">
        <f t="shared" si="38"/>
        <v>1.7337461300309598</v>
      </c>
      <c r="W42" s="13">
        <f t="shared" si="39"/>
        <v>0.13326244905192275</v>
      </c>
      <c r="X42" s="13">
        <f t="shared" si="40"/>
        <v>8.3970744235386072E-2</v>
      </c>
      <c r="Z42" s="5">
        <f t="shared" si="41"/>
        <v>6.5055999999999994</v>
      </c>
      <c r="AA42" s="5">
        <f t="shared" si="42"/>
        <v>281.86499999999995</v>
      </c>
      <c r="AB42" s="13">
        <f t="shared" si="43"/>
        <v>0.43326518691588783</v>
      </c>
      <c r="AC42" s="5">
        <f t="shared" si="44"/>
        <v>916.78913551401843</v>
      </c>
      <c r="AD42" s="13">
        <f t="shared" si="45"/>
        <v>0.92698598130841092</v>
      </c>
      <c r="AE42" s="14">
        <f t="shared" si="46"/>
        <v>0.67826518691588777</v>
      </c>
      <c r="AF42" s="5">
        <f t="shared" si="47"/>
        <v>1435.2091355140183</v>
      </c>
      <c r="AG42" s="13">
        <f t="shared" si="48"/>
        <v>0.95209638688223464</v>
      </c>
      <c r="AI42" s="13">
        <f t="shared" si="49"/>
        <v>0.14449090014756519</v>
      </c>
      <c r="AK42" s="5">
        <f t="shared" si="26"/>
        <v>37</v>
      </c>
    </row>
    <row r="43" spans="1:37" x14ac:dyDescent="0.2">
      <c r="A43" s="5">
        <f t="shared" si="27"/>
        <v>38</v>
      </c>
      <c r="B43" s="3">
        <v>20</v>
      </c>
      <c r="C43" s="15">
        <f t="shared" si="25"/>
        <v>305</v>
      </c>
      <c r="D43" s="13">
        <f t="shared" si="28"/>
        <v>0.30499999999999999</v>
      </c>
      <c r="E43" s="3">
        <v>800</v>
      </c>
      <c r="F43" s="5">
        <f>MIN(E43, $B$3*D43)</f>
        <v>754.875</v>
      </c>
      <c r="G43" s="5">
        <f xml:space="preserve"> F43 + + $E$3 * K43</f>
        <v>1176.75</v>
      </c>
      <c r="H43" s="6">
        <f t="shared" si="29"/>
        <v>3858.1967213114754</v>
      </c>
      <c r="I43" s="13">
        <f t="shared" si="30"/>
        <v>1.1963400686237133</v>
      </c>
      <c r="K43" s="3">
        <f t="shared" si="24"/>
        <v>16.875</v>
      </c>
      <c r="L43" s="5">
        <f t="shared" si="31"/>
        <v>55.327868852459019</v>
      </c>
      <c r="M43" s="13">
        <f t="shared" si="32"/>
        <v>1.8442622950819674</v>
      </c>
      <c r="O43" s="3">
        <f t="shared" si="33"/>
        <v>96</v>
      </c>
      <c r="P43" s="5">
        <f t="shared" si="34"/>
        <v>314.75409836065575</v>
      </c>
      <c r="Q43" s="13">
        <f t="shared" si="35"/>
        <v>1.7486338797814207</v>
      </c>
      <c r="S43" s="3">
        <f t="shared" si="36"/>
        <v>86</v>
      </c>
      <c r="T43" s="5">
        <f t="shared" si="37"/>
        <v>281.96721311475409</v>
      </c>
      <c r="U43" s="13">
        <f t="shared" si="38"/>
        <v>1.6586306653809064</v>
      </c>
      <c r="W43" s="13">
        <f t="shared" si="39"/>
        <v>0.12717337307501242</v>
      </c>
      <c r="X43" s="13">
        <f t="shared" si="40"/>
        <v>8.1580624601657104E-2</v>
      </c>
      <c r="Z43" s="5">
        <f t="shared" si="41"/>
        <v>6.7455999999999996</v>
      </c>
      <c r="AA43" s="5">
        <f t="shared" si="42"/>
        <v>301.64499999999998</v>
      </c>
      <c r="AB43" s="13">
        <f t="shared" si="43"/>
        <v>0.44717297201138523</v>
      </c>
      <c r="AC43" s="5">
        <f t="shared" si="44"/>
        <v>946.21800877609098</v>
      </c>
      <c r="AD43" s="13">
        <f t="shared" si="45"/>
        <v>0.95674217267552175</v>
      </c>
      <c r="AE43" s="14">
        <f t="shared" si="46"/>
        <v>0.69217297201138517</v>
      </c>
      <c r="AF43" s="5">
        <f t="shared" si="47"/>
        <v>1464.6380087760908</v>
      </c>
      <c r="AG43" s="13">
        <f t="shared" si="48"/>
        <v>0.97161906354970129</v>
      </c>
      <c r="AI43" s="13">
        <f t="shared" si="49"/>
        <v>0.14231499051233396</v>
      </c>
      <c r="AK43" s="5">
        <f t="shared" si="26"/>
        <v>38</v>
      </c>
    </row>
    <row r="44" spans="1:37" x14ac:dyDescent="0.2">
      <c r="A44" s="5">
        <f t="shared" si="27"/>
        <v>39</v>
      </c>
      <c r="B44" s="3">
        <v>0</v>
      </c>
      <c r="C44" s="15">
        <f t="shared" si="25"/>
        <v>305</v>
      </c>
      <c r="D44" s="13">
        <f t="shared" si="28"/>
        <v>0.30499999999999999</v>
      </c>
      <c r="E44" s="3">
        <v>830</v>
      </c>
      <c r="F44" s="5">
        <f>MIN(E44, $B$3*D44)</f>
        <v>754.875</v>
      </c>
      <c r="G44" s="5">
        <f xml:space="preserve"> F44 + + $E$3 * K44</f>
        <v>1184.5625</v>
      </c>
      <c r="H44" s="6">
        <f t="shared" si="29"/>
        <v>3883.811475409836</v>
      </c>
      <c r="I44" s="13">
        <f t="shared" si="30"/>
        <v>1.2042826280340577</v>
      </c>
      <c r="K44" s="3">
        <f t="shared" si="24"/>
        <v>17.1875</v>
      </c>
      <c r="L44" s="5">
        <f t="shared" si="31"/>
        <v>56.352459016393446</v>
      </c>
      <c r="M44" s="13">
        <f t="shared" si="32"/>
        <v>1.8784153005464481</v>
      </c>
      <c r="O44" s="3">
        <f t="shared" si="33"/>
        <v>98</v>
      </c>
      <c r="P44" s="5">
        <f t="shared" si="34"/>
        <v>321.31147540983608</v>
      </c>
      <c r="Q44" s="13">
        <f t="shared" si="35"/>
        <v>1.7850637522768671</v>
      </c>
      <c r="S44" s="3">
        <f t="shared" si="36"/>
        <v>88</v>
      </c>
      <c r="T44" s="5">
        <f t="shared" si="37"/>
        <v>288.52459016393442</v>
      </c>
      <c r="U44" s="13">
        <f t="shared" si="38"/>
        <v>1.6972034715525555</v>
      </c>
      <c r="W44" s="13">
        <f t="shared" si="39"/>
        <v>0.12982281834740853</v>
      </c>
      <c r="X44" s="13">
        <f t="shared" si="40"/>
        <v>8.2730966073972456E-2</v>
      </c>
      <c r="Z44" s="5">
        <f t="shared" si="41"/>
        <v>6.9903999999999993</v>
      </c>
      <c r="AA44" s="5">
        <f t="shared" si="42"/>
        <v>301.64499999999998</v>
      </c>
      <c r="AB44" s="13">
        <f t="shared" si="43"/>
        <v>0.43151321812771803</v>
      </c>
      <c r="AC44" s="5">
        <f t="shared" si="44"/>
        <v>913.08196955825122</v>
      </c>
      <c r="AD44" s="13">
        <f t="shared" si="45"/>
        <v>0.9232375829709315</v>
      </c>
      <c r="AE44" s="14">
        <f t="shared" si="46"/>
        <v>0.67651321812771803</v>
      </c>
      <c r="AF44" s="5">
        <f t="shared" si="47"/>
        <v>1431.5019695582509</v>
      </c>
      <c r="AG44" s="13">
        <f t="shared" si="48"/>
        <v>0.94963710814388214</v>
      </c>
      <c r="AI44" s="13">
        <f t="shared" si="49"/>
        <v>0.14019226367589838</v>
      </c>
      <c r="AK44" s="5">
        <f t="shared" si="26"/>
        <v>39</v>
      </c>
    </row>
    <row r="45" spans="1:37" x14ac:dyDescent="0.2">
      <c r="A45" s="5">
        <f t="shared" si="27"/>
        <v>40</v>
      </c>
      <c r="B45" s="3">
        <v>20</v>
      </c>
      <c r="C45" s="15">
        <f t="shared" si="25"/>
        <v>325</v>
      </c>
      <c r="D45" s="13">
        <f t="shared" si="28"/>
        <v>0.32500000000000001</v>
      </c>
      <c r="E45" s="3">
        <v>860</v>
      </c>
      <c r="F45" s="5">
        <f>MIN(E45, $B$3*D45)</f>
        <v>804.375</v>
      </c>
      <c r="G45" s="5">
        <f xml:space="preserve"> F45 + + $E$3 * K45</f>
        <v>1241.875</v>
      </c>
      <c r="H45" s="6">
        <f t="shared" si="29"/>
        <v>3821.1538461538462</v>
      </c>
      <c r="I45" s="13">
        <f t="shared" si="30"/>
        <v>1.1848539057841383</v>
      </c>
      <c r="K45" s="3">
        <f t="shared" si="24"/>
        <v>17.5</v>
      </c>
      <c r="L45" s="5">
        <f t="shared" si="31"/>
        <v>53.846153846153847</v>
      </c>
      <c r="M45" s="13">
        <f t="shared" si="32"/>
        <v>1.7948717948717949</v>
      </c>
      <c r="O45" s="3">
        <f t="shared" si="33"/>
        <v>100</v>
      </c>
      <c r="P45" s="5">
        <f t="shared" si="34"/>
        <v>307.69230769230768</v>
      </c>
      <c r="Q45" s="13">
        <f t="shared" si="35"/>
        <v>1.7094017094017093</v>
      </c>
      <c r="S45" s="3">
        <f t="shared" si="36"/>
        <v>90</v>
      </c>
      <c r="T45" s="5">
        <f t="shared" si="37"/>
        <v>276.92307692307691</v>
      </c>
      <c r="U45" s="13">
        <f t="shared" si="38"/>
        <v>1.6289592760180995</v>
      </c>
      <c r="W45" s="13">
        <f t="shared" si="39"/>
        <v>0.12432012432012432</v>
      </c>
      <c r="X45" s="13">
        <f t="shared" si="40"/>
        <v>8.0523402113739304E-2</v>
      </c>
      <c r="Z45" s="5">
        <f t="shared" si="41"/>
        <v>7.2399999999999993</v>
      </c>
      <c r="AA45" s="5">
        <f t="shared" si="42"/>
        <v>321.42500000000001</v>
      </c>
      <c r="AB45" s="13">
        <f t="shared" si="43"/>
        <v>0.44395718232044201</v>
      </c>
      <c r="AC45" s="5">
        <f t="shared" si="44"/>
        <v>939.41339779005523</v>
      </c>
      <c r="AD45" s="13">
        <f t="shared" si="45"/>
        <v>0.9498618784530386</v>
      </c>
      <c r="AE45" s="14">
        <f t="shared" si="46"/>
        <v>0.68895718232044201</v>
      </c>
      <c r="AF45" s="5">
        <f t="shared" si="47"/>
        <v>1457.8333977900552</v>
      </c>
      <c r="AG45" s="13">
        <f t="shared" si="48"/>
        <v>0.96710498586329963</v>
      </c>
      <c r="AI45" s="13">
        <f t="shared" si="49"/>
        <v>0.13812154696132597</v>
      </c>
      <c r="AK45" s="5">
        <f t="shared" si="26"/>
        <v>40</v>
      </c>
    </row>
    <row r="46" spans="1:37" x14ac:dyDescent="0.2">
      <c r="A46" s="5">
        <f t="shared" si="27"/>
        <v>41</v>
      </c>
      <c r="B46" s="3">
        <v>0</v>
      </c>
      <c r="C46" s="15">
        <f t="shared" si="25"/>
        <v>325</v>
      </c>
      <c r="D46" s="13">
        <f t="shared" si="28"/>
        <v>0.32500000000000001</v>
      </c>
      <c r="E46" s="3">
        <v>890</v>
      </c>
      <c r="F46" s="5">
        <f>MIN(E46, $B$3*D46)</f>
        <v>804.375</v>
      </c>
      <c r="G46" s="5">
        <f xml:space="preserve"> F46 + + $E$3 * K46</f>
        <v>1249.6875</v>
      </c>
      <c r="H46" s="6">
        <f t="shared" si="29"/>
        <v>3845.1923076923076</v>
      </c>
      <c r="I46" s="13">
        <f t="shared" si="30"/>
        <v>1.1923076923076923</v>
      </c>
      <c r="K46" s="3">
        <f t="shared" si="24"/>
        <v>17.8125</v>
      </c>
      <c r="L46" s="5">
        <f t="shared" si="31"/>
        <v>54.807692307692307</v>
      </c>
      <c r="M46" s="13">
        <f t="shared" si="32"/>
        <v>1.8269230769230769</v>
      </c>
      <c r="O46" s="3">
        <f t="shared" si="33"/>
        <v>102</v>
      </c>
      <c r="P46" s="5">
        <f t="shared" si="34"/>
        <v>313.84615384615381</v>
      </c>
      <c r="Q46" s="13">
        <f t="shared" si="35"/>
        <v>1.7435897435897434</v>
      </c>
      <c r="S46" s="3">
        <f t="shared" si="36"/>
        <v>92</v>
      </c>
      <c r="T46" s="5">
        <f t="shared" si="37"/>
        <v>283.07692307692309</v>
      </c>
      <c r="U46" s="13">
        <f t="shared" si="38"/>
        <v>1.6651583710407241</v>
      </c>
      <c r="W46" s="13">
        <f t="shared" si="39"/>
        <v>0.12680652680652682</v>
      </c>
      <c r="X46" s="13">
        <f t="shared" si="40"/>
        <v>8.1620405101275315E-2</v>
      </c>
      <c r="Z46" s="5">
        <f t="shared" si="41"/>
        <v>7.4943999999999997</v>
      </c>
      <c r="AA46" s="5">
        <f t="shared" si="42"/>
        <v>321.42500000000001</v>
      </c>
      <c r="AB46" s="13">
        <f t="shared" si="43"/>
        <v>0.4288869022203245</v>
      </c>
      <c r="AC46" s="5">
        <f t="shared" si="44"/>
        <v>907.52468509820653</v>
      </c>
      <c r="AD46" s="13">
        <f t="shared" si="45"/>
        <v>0.91761848847139182</v>
      </c>
      <c r="AE46" s="14">
        <f t="shared" si="46"/>
        <v>0.67388690222032444</v>
      </c>
      <c r="AF46" s="5">
        <f t="shared" si="47"/>
        <v>1425.944685098206</v>
      </c>
      <c r="AG46" s="13">
        <f t="shared" si="48"/>
        <v>0.94595048831659789</v>
      </c>
      <c r="AI46" s="13">
        <f t="shared" si="49"/>
        <v>0.13610162254483349</v>
      </c>
      <c r="AK46" s="5">
        <f t="shared" si="26"/>
        <v>41</v>
      </c>
    </row>
    <row r="47" spans="1:37" x14ac:dyDescent="0.2">
      <c r="A47" s="5">
        <f t="shared" si="27"/>
        <v>42</v>
      </c>
      <c r="B47" s="3">
        <v>24</v>
      </c>
      <c r="C47" s="15">
        <f t="shared" si="25"/>
        <v>349</v>
      </c>
      <c r="D47" s="13">
        <f t="shared" si="28"/>
        <v>0.34899999999999998</v>
      </c>
      <c r="E47" s="3">
        <v>930</v>
      </c>
      <c r="F47" s="5">
        <f>MIN(E47, $B$3*D47)</f>
        <v>863.77499999999998</v>
      </c>
      <c r="G47" s="5">
        <f xml:space="preserve"> F47 + + $E$3 * K47</f>
        <v>1316.9</v>
      </c>
      <c r="H47" s="6">
        <f t="shared" si="29"/>
        <v>3773.3524355300865</v>
      </c>
      <c r="I47" s="13">
        <f t="shared" si="30"/>
        <v>1.1700317629550656</v>
      </c>
      <c r="K47" s="3">
        <f t="shared" si="24"/>
        <v>18.125</v>
      </c>
      <c r="L47" s="5">
        <f t="shared" si="31"/>
        <v>51.93409742120344</v>
      </c>
      <c r="M47" s="13">
        <f t="shared" si="32"/>
        <v>1.7311365807067813</v>
      </c>
      <c r="O47" s="3">
        <f t="shared" si="33"/>
        <v>104</v>
      </c>
      <c r="P47" s="5">
        <f t="shared" si="34"/>
        <v>297.99426934097426</v>
      </c>
      <c r="Q47" s="13">
        <f t="shared" si="35"/>
        <v>1.6555237185609681</v>
      </c>
      <c r="S47" s="3">
        <f t="shared" si="36"/>
        <v>94</v>
      </c>
      <c r="T47" s="5">
        <f t="shared" si="37"/>
        <v>269.34097421203438</v>
      </c>
      <c r="U47" s="13">
        <f t="shared" si="38"/>
        <v>1.5843586718354963</v>
      </c>
      <c r="W47" s="13">
        <f t="shared" si="39"/>
        <v>0.12040172498625221</v>
      </c>
      <c r="X47" s="13">
        <f t="shared" si="40"/>
        <v>7.8973346495557747E-2</v>
      </c>
      <c r="Z47" s="5">
        <f t="shared" si="41"/>
        <v>7.7535999999999987</v>
      </c>
      <c r="AA47" s="5">
        <f t="shared" si="42"/>
        <v>345.161</v>
      </c>
      <c r="AB47" s="13">
        <f t="shared" si="43"/>
        <v>0.44516224721419734</v>
      </c>
      <c r="AC47" s="5">
        <f t="shared" si="44"/>
        <v>941.96331510524135</v>
      </c>
      <c r="AD47" s="13">
        <f t="shared" si="45"/>
        <v>0.95244015683037553</v>
      </c>
      <c r="AE47" s="14">
        <f t="shared" si="46"/>
        <v>0.69016224721419728</v>
      </c>
      <c r="AF47" s="5">
        <f t="shared" si="47"/>
        <v>1460.3833151052413</v>
      </c>
      <c r="AG47" s="13">
        <f t="shared" si="48"/>
        <v>0.96879656307150042</v>
      </c>
      <c r="AI47" s="13">
        <f t="shared" si="49"/>
        <v>0.13413124226165912</v>
      </c>
      <c r="AK47" s="5">
        <f t="shared" si="26"/>
        <v>42</v>
      </c>
    </row>
    <row r="48" spans="1:37" x14ac:dyDescent="0.2">
      <c r="A48" s="5">
        <f t="shared" si="27"/>
        <v>43</v>
      </c>
      <c r="B48" s="3">
        <v>0</v>
      </c>
      <c r="C48" s="15">
        <f t="shared" si="25"/>
        <v>349</v>
      </c>
      <c r="D48" s="13">
        <f t="shared" si="28"/>
        <v>0.34899999999999998</v>
      </c>
      <c r="E48" s="3">
        <v>960</v>
      </c>
      <c r="F48" s="5">
        <f>MIN(E48, $B$3*D48)</f>
        <v>863.77499999999998</v>
      </c>
      <c r="G48" s="5">
        <f xml:space="preserve"> F48 + + $E$3 * K48</f>
        <v>1324.7125000000001</v>
      </c>
      <c r="H48" s="6">
        <f t="shared" si="29"/>
        <v>3795.7378223495707</v>
      </c>
      <c r="I48" s="13">
        <f t="shared" si="30"/>
        <v>1.1769729681704095</v>
      </c>
      <c r="K48" s="3">
        <f t="shared" si="24"/>
        <v>18.4375</v>
      </c>
      <c r="L48" s="5">
        <f t="shared" si="31"/>
        <v>52.829512893982809</v>
      </c>
      <c r="M48" s="13">
        <f t="shared" si="32"/>
        <v>1.7609837631327603</v>
      </c>
      <c r="O48" s="3">
        <f t="shared" si="33"/>
        <v>106</v>
      </c>
      <c r="P48" s="5">
        <f t="shared" si="34"/>
        <v>303.72492836676219</v>
      </c>
      <c r="Q48" s="13">
        <f t="shared" si="35"/>
        <v>1.6873607131486787</v>
      </c>
      <c r="S48" s="3">
        <f t="shared" si="36"/>
        <v>96</v>
      </c>
      <c r="T48" s="5">
        <f t="shared" si="37"/>
        <v>275.07163323782237</v>
      </c>
      <c r="U48" s="13">
        <f t="shared" si="38"/>
        <v>1.6180684308107198</v>
      </c>
      <c r="W48" s="13">
        <f t="shared" si="39"/>
        <v>0.12271714277444937</v>
      </c>
      <c r="X48" s="13">
        <f t="shared" si="40"/>
        <v>8.001736225784839E-2</v>
      </c>
      <c r="Z48" s="5">
        <f t="shared" si="41"/>
        <v>8.0175999999999998</v>
      </c>
      <c r="AA48" s="5">
        <f t="shared" si="42"/>
        <v>345.161</v>
      </c>
      <c r="AB48" s="13">
        <f t="shared" si="43"/>
        <v>0.43050414089004191</v>
      </c>
      <c r="AC48" s="5">
        <f t="shared" si="44"/>
        <v>910.94676212332854</v>
      </c>
      <c r="AD48" s="13">
        <f t="shared" si="45"/>
        <v>0.92107862702055465</v>
      </c>
      <c r="AE48" s="14">
        <f t="shared" si="46"/>
        <v>0.67550414089004196</v>
      </c>
      <c r="AF48" s="5">
        <f t="shared" si="47"/>
        <v>1429.3667621233285</v>
      </c>
      <c r="AG48" s="13">
        <f t="shared" si="48"/>
        <v>0.9482206433000282</v>
      </c>
      <c r="AI48" s="13">
        <f t="shared" si="49"/>
        <v>0.13220913989223709</v>
      </c>
      <c r="AK48" s="5">
        <f t="shared" si="26"/>
        <v>43</v>
      </c>
    </row>
    <row r="49" spans="1:37" x14ac:dyDescent="0.2">
      <c r="A49" s="5">
        <f t="shared" si="27"/>
        <v>44</v>
      </c>
      <c r="B49" s="3">
        <v>24</v>
      </c>
      <c r="C49" s="15">
        <f t="shared" si="25"/>
        <v>373</v>
      </c>
      <c r="D49" s="13">
        <f t="shared" si="28"/>
        <v>0.373</v>
      </c>
      <c r="E49" s="3">
        <v>990</v>
      </c>
      <c r="F49" s="5">
        <f>MIN(E49, $B$3*D49)</f>
        <v>923.17499999999995</v>
      </c>
      <c r="G49" s="5">
        <f xml:space="preserve"> F49 + + $E$3 * K49</f>
        <v>1391.925</v>
      </c>
      <c r="H49" s="6">
        <f t="shared" si="29"/>
        <v>3731.7024128686326</v>
      </c>
      <c r="I49" s="13">
        <f t="shared" si="30"/>
        <v>1.1571170272460876</v>
      </c>
      <c r="K49" s="3">
        <f t="shared" si="24"/>
        <v>18.75</v>
      </c>
      <c r="L49" s="5">
        <f t="shared" si="31"/>
        <v>50.268096514745309</v>
      </c>
      <c r="M49" s="13">
        <f t="shared" si="32"/>
        <v>1.6756032171581769</v>
      </c>
      <c r="O49" s="3">
        <f t="shared" si="33"/>
        <v>108</v>
      </c>
      <c r="P49" s="5">
        <f t="shared" si="34"/>
        <v>289.54423592493299</v>
      </c>
      <c r="Q49" s="13">
        <f t="shared" si="35"/>
        <v>1.60857908847185</v>
      </c>
      <c r="S49" s="3">
        <f t="shared" si="36"/>
        <v>98</v>
      </c>
      <c r="T49" s="5">
        <f t="shared" si="37"/>
        <v>262.73458445040217</v>
      </c>
      <c r="U49" s="13">
        <f t="shared" si="38"/>
        <v>1.545497555590601</v>
      </c>
      <c r="W49" s="13">
        <f t="shared" si="39"/>
        <v>0.11698757007068</v>
      </c>
      <c r="X49" s="13">
        <f t="shared" si="40"/>
        <v>7.7590387413114928E-2</v>
      </c>
      <c r="Z49" s="5">
        <f t="shared" si="41"/>
        <v>8.2863999999999987</v>
      </c>
      <c r="AA49" s="5">
        <f t="shared" si="42"/>
        <v>368.89699999999999</v>
      </c>
      <c r="AB49" s="13">
        <f t="shared" si="43"/>
        <v>0.44518367445452794</v>
      </c>
      <c r="AC49" s="5">
        <f t="shared" si="44"/>
        <v>942.00865514578106</v>
      </c>
      <c r="AD49" s="13">
        <f t="shared" si="45"/>
        <v>0.95248600115852489</v>
      </c>
      <c r="AE49" s="14">
        <f t="shared" si="46"/>
        <v>0.690183674454528</v>
      </c>
      <c r="AF49" s="5">
        <f t="shared" si="47"/>
        <v>1460.428655145781</v>
      </c>
      <c r="AG49" s="13">
        <f t="shared" si="48"/>
        <v>0.9688266409798072</v>
      </c>
      <c r="AI49" s="13">
        <f t="shared" si="49"/>
        <v>0.13033404132071832</v>
      </c>
      <c r="AK49" s="5">
        <f t="shared" si="26"/>
        <v>44</v>
      </c>
    </row>
    <row r="50" spans="1:37" x14ac:dyDescent="0.2">
      <c r="A50" s="5">
        <f t="shared" si="27"/>
        <v>45</v>
      </c>
      <c r="B50" s="3">
        <v>0</v>
      </c>
      <c r="C50" s="15">
        <f t="shared" si="25"/>
        <v>373</v>
      </c>
      <c r="D50" s="13">
        <f t="shared" si="28"/>
        <v>0.373</v>
      </c>
      <c r="E50" s="3">
        <v>1020</v>
      </c>
      <c r="F50" s="5">
        <f>MIN(E50, $B$3*D50)</f>
        <v>923.17499999999995</v>
      </c>
      <c r="G50" s="5">
        <f xml:space="preserve"> F50 + + $E$3 * K50</f>
        <v>1399.7375</v>
      </c>
      <c r="H50" s="6">
        <f t="shared" si="29"/>
        <v>3752.6474530831097</v>
      </c>
      <c r="I50" s="13">
        <f t="shared" si="30"/>
        <v>1.1636116133591037</v>
      </c>
      <c r="K50" s="3">
        <f t="shared" si="24"/>
        <v>19.0625</v>
      </c>
      <c r="L50" s="5">
        <f t="shared" si="31"/>
        <v>51.105898123324394</v>
      </c>
      <c r="M50" s="13">
        <f t="shared" si="32"/>
        <v>1.7035299374441464</v>
      </c>
      <c r="O50" s="3">
        <f t="shared" si="33"/>
        <v>110</v>
      </c>
      <c r="P50" s="5">
        <f t="shared" si="34"/>
        <v>294.90616621983912</v>
      </c>
      <c r="Q50" s="13">
        <f t="shared" si="35"/>
        <v>1.6383675901102173</v>
      </c>
      <c r="S50" s="3">
        <f t="shared" si="36"/>
        <v>100</v>
      </c>
      <c r="T50" s="5">
        <f t="shared" si="37"/>
        <v>268.0965147453083</v>
      </c>
      <c r="U50" s="13">
        <f t="shared" si="38"/>
        <v>1.5770383220312252</v>
      </c>
      <c r="W50" s="13">
        <f t="shared" si="39"/>
        <v>0.11915400655347036</v>
      </c>
      <c r="X50" s="13">
        <f t="shared" si="40"/>
        <v>7.8586163477080528E-2</v>
      </c>
      <c r="Z50" s="5">
        <f t="shared" si="41"/>
        <v>8.5599999999999987</v>
      </c>
      <c r="AA50" s="5">
        <f t="shared" si="42"/>
        <v>368.89699999999999</v>
      </c>
      <c r="AB50" s="13">
        <f t="shared" si="43"/>
        <v>0.43095443925233651</v>
      </c>
      <c r="AC50" s="5">
        <f t="shared" si="44"/>
        <v>911.89959345794398</v>
      </c>
      <c r="AD50" s="13">
        <f t="shared" si="45"/>
        <v>0.92204205607476641</v>
      </c>
      <c r="AE50" s="14">
        <f t="shared" si="46"/>
        <v>0.67595443925233645</v>
      </c>
      <c r="AF50" s="5">
        <f t="shared" si="47"/>
        <v>1430.3195934579435</v>
      </c>
      <c r="AG50" s="13">
        <f t="shared" si="48"/>
        <v>0.94885273743080456</v>
      </c>
      <c r="AI50" s="13">
        <f t="shared" si="49"/>
        <v>0.1285046728971963</v>
      </c>
      <c r="AK50" s="5">
        <f t="shared" si="26"/>
        <v>45</v>
      </c>
    </row>
    <row r="51" spans="1:37" x14ac:dyDescent="0.2">
      <c r="A51" s="5">
        <f t="shared" si="27"/>
        <v>46</v>
      </c>
      <c r="B51" s="3">
        <v>25</v>
      </c>
      <c r="C51" s="15">
        <f t="shared" si="25"/>
        <v>398</v>
      </c>
      <c r="D51" s="13">
        <f t="shared" si="28"/>
        <v>0.39800000000000002</v>
      </c>
      <c r="E51" s="3">
        <v>1060</v>
      </c>
      <c r="F51" s="5">
        <f>MIN(E51, $B$3*D51)</f>
        <v>985.05000000000007</v>
      </c>
      <c r="G51" s="5">
        <f xml:space="preserve"> F51 + + $E$3 * K51</f>
        <v>1469.4250000000002</v>
      </c>
      <c r="H51" s="6">
        <f t="shared" si="29"/>
        <v>3692.0226130653268</v>
      </c>
      <c r="I51" s="13">
        <f t="shared" si="30"/>
        <v>1.1448132133535898</v>
      </c>
      <c r="K51" s="3">
        <f t="shared" si="24"/>
        <v>19.375</v>
      </c>
      <c r="L51" s="5">
        <f t="shared" si="31"/>
        <v>48.680904522613062</v>
      </c>
      <c r="M51" s="13">
        <f t="shared" si="32"/>
        <v>1.6226968174204355</v>
      </c>
      <c r="O51" s="3">
        <f t="shared" si="33"/>
        <v>112</v>
      </c>
      <c r="P51" s="5">
        <f t="shared" si="34"/>
        <v>281.4070351758794</v>
      </c>
      <c r="Q51" s="13">
        <f t="shared" si="35"/>
        <v>1.5633724176437744</v>
      </c>
      <c r="S51" s="3">
        <f t="shared" si="36"/>
        <v>102</v>
      </c>
      <c r="T51" s="5">
        <f t="shared" si="37"/>
        <v>256.28140703517585</v>
      </c>
      <c r="U51" s="13">
        <f t="shared" si="38"/>
        <v>1.5075376884422109</v>
      </c>
      <c r="W51" s="13">
        <f t="shared" si="39"/>
        <v>0.1136998121922745</v>
      </c>
      <c r="X51" s="13">
        <f t="shared" si="40"/>
        <v>7.6220290249587416E-2</v>
      </c>
      <c r="Z51" s="5">
        <f t="shared" si="41"/>
        <v>8.8384</v>
      </c>
      <c r="AA51" s="5">
        <f t="shared" si="42"/>
        <v>393.62200000000001</v>
      </c>
      <c r="AB51" s="13">
        <f t="shared" si="43"/>
        <v>0.44535436278059382</v>
      </c>
      <c r="AC51" s="5">
        <f t="shared" si="44"/>
        <v>942.36983164373635</v>
      </c>
      <c r="AD51" s="13">
        <f t="shared" si="45"/>
        <v>0.95285119478638658</v>
      </c>
      <c r="AE51" s="14">
        <f t="shared" si="46"/>
        <v>0.69035436278059381</v>
      </c>
      <c r="AF51" s="5">
        <f t="shared" si="47"/>
        <v>1460.7898316437363</v>
      </c>
      <c r="AG51" s="13">
        <f t="shared" si="48"/>
        <v>0.96906624009482178</v>
      </c>
      <c r="AI51" s="13">
        <f t="shared" si="49"/>
        <v>0.12671976828385229</v>
      </c>
      <c r="AK51" s="5">
        <f t="shared" si="26"/>
        <v>46</v>
      </c>
    </row>
    <row r="52" spans="1:37" x14ac:dyDescent="0.2">
      <c r="A52" s="5">
        <f t="shared" si="27"/>
        <v>47</v>
      </c>
      <c r="B52" s="3">
        <v>0</v>
      </c>
      <c r="C52" s="15">
        <f t="shared" si="25"/>
        <v>398</v>
      </c>
      <c r="D52" s="13">
        <f t="shared" si="28"/>
        <v>0.39800000000000002</v>
      </c>
      <c r="E52" s="3">
        <v>1090</v>
      </c>
      <c r="F52" s="5">
        <f>MIN(E52, $B$3*D52)</f>
        <v>985.05000000000007</v>
      </c>
      <c r="G52" s="5">
        <f xml:space="preserve"> F52 + + $E$3 * K52</f>
        <v>1477.2375000000002</v>
      </c>
      <c r="H52" s="6">
        <f t="shared" si="29"/>
        <v>3711.6520100502516</v>
      </c>
      <c r="I52" s="13">
        <f t="shared" si="30"/>
        <v>1.1508998480775974</v>
      </c>
      <c r="K52" s="3">
        <f t="shared" si="24"/>
        <v>19.6875</v>
      </c>
      <c r="L52" s="5">
        <f t="shared" si="31"/>
        <v>49.46608040201005</v>
      </c>
      <c r="M52" s="13">
        <f t="shared" si="32"/>
        <v>1.6488693467336684</v>
      </c>
      <c r="O52" s="3">
        <f t="shared" si="33"/>
        <v>114</v>
      </c>
      <c r="P52" s="5">
        <f t="shared" si="34"/>
        <v>286.4321608040201</v>
      </c>
      <c r="Q52" s="13">
        <f t="shared" si="35"/>
        <v>1.5912897822445562</v>
      </c>
      <c r="S52" s="3">
        <f t="shared" si="36"/>
        <v>104</v>
      </c>
      <c r="T52" s="5">
        <f t="shared" si="37"/>
        <v>261.30653266331655</v>
      </c>
      <c r="U52" s="13">
        <f t="shared" si="38"/>
        <v>1.5370972509606855</v>
      </c>
      <c r="W52" s="13">
        <f t="shared" si="39"/>
        <v>0.11573016598142226</v>
      </c>
      <c r="X52" s="13">
        <f t="shared" si="40"/>
        <v>7.7171071002462358E-2</v>
      </c>
      <c r="Z52" s="5">
        <f t="shared" si="41"/>
        <v>9.121599999999999</v>
      </c>
      <c r="AA52" s="5">
        <f t="shared" si="42"/>
        <v>393.62200000000001</v>
      </c>
      <c r="AB52" s="13">
        <f t="shared" si="43"/>
        <v>0.43152736362041749</v>
      </c>
      <c r="AC52" s="5">
        <f t="shared" si="44"/>
        <v>913.11190142080329</v>
      </c>
      <c r="AD52" s="13">
        <f t="shared" si="45"/>
        <v>0.92326784774600934</v>
      </c>
      <c r="AE52" s="14">
        <f t="shared" si="46"/>
        <v>0.67652736362041743</v>
      </c>
      <c r="AF52" s="5">
        <f t="shared" si="47"/>
        <v>1431.5319014208028</v>
      </c>
      <c r="AG52" s="13">
        <f t="shared" si="48"/>
        <v>0.94965696449616077</v>
      </c>
      <c r="AI52" s="13">
        <f t="shared" si="49"/>
        <v>0.12497807402210138</v>
      </c>
      <c r="AK52" s="5">
        <f t="shared" si="26"/>
        <v>47</v>
      </c>
    </row>
    <row r="53" spans="1:37" x14ac:dyDescent="0.2">
      <c r="A53" s="5">
        <f t="shared" si="27"/>
        <v>48</v>
      </c>
      <c r="B53" s="3">
        <v>26</v>
      </c>
      <c r="C53" s="15">
        <f t="shared" si="25"/>
        <v>424</v>
      </c>
      <c r="D53" s="13">
        <f t="shared" si="28"/>
        <v>0.42399999999999999</v>
      </c>
      <c r="E53" s="3">
        <v>1120</v>
      </c>
      <c r="F53" s="5">
        <f>MIN(E53, $B$3*D53)</f>
        <v>1049.3999999999999</v>
      </c>
      <c r="G53" s="5">
        <f xml:space="preserve"> F53 + + $E$3 * K53</f>
        <v>1549.3999999999999</v>
      </c>
      <c r="H53" s="6">
        <f t="shared" si="29"/>
        <v>3654.2452830188677</v>
      </c>
      <c r="I53" s="13">
        <f t="shared" si="30"/>
        <v>1.1330993125639899</v>
      </c>
      <c r="K53" s="3">
        <f t="shared" si="24"/>
        <v>20</v>
      </c>
      <c r="L53" s="5">
        <f t="shared" si="31"/>
        <v>47.169811320754718</v>
      </c>
      <c r="M53" s="13">
        <f t="shared" si="32"/>
        <v>1.5723270440251573</v>
      </c>
      <c r="O53" s="3">
        <f t="shared" si="33"/>
        <v>116</v>
      </c>
      <c r="P53" s="5">
        <f t="shared" si="34"/>
        <v>273.58490566037739</v>
      </c>
      <c r="Q53" s="13">
        <f t="shared" si="35"/>
        <v>1.5199161425576522</v>
      </c>
      <c r="S53" s="3">
        <f t="shared" si="36"/>
        <v>106</v>
      </c>
      <c r="T53" s="5">
        <f t="shared" si="37"/>
        <v>250</v>
      </c>
      <c r="U53" s="13">
        <f t="shared" si="38"/>
        <v>1.4705882352941178</v>
      </c>
      <c r="W53" s="13">
        <f t="shared" si="39"/>
        <v>0.1105393558223747</v>
      </c>
      <c r="X53" s="13">
        <f t="shared" si="40"/>
        <v>7.4867690718988009E-2</v>
      </c>
      <c r="Z53" s="5">
        <f t="shared" si="41"/>
        <v>9.4096000000000011</v>
      </c>
      <c r="AA53" s="5">
        <f t="shared" si="42"/>
        <v>419.33600000000001</v>
      </c>
      <c r="AB53" s="13">
        <f t="shared" si="43"/>
        <v>0.44564699880972619</v>
      </c>
      <c r="AC53" s="5">
        <f t="shared" si="44"/>
        <v>942.98904948138045</v>
      </c>
      <c r="AD53" s="13">
        <f t="shared" si="45"/>
        <v>0.95347729977894891</v>
      </c>
      <c r="AE53" s="14">
        <f t="shared" si="46"/>
        <v>0.69064699880972613</v>
      </c>
      <c r="AF53" s="5">
        <f t="shared" si="47"/>
        <v>1461.4090494813802</v>
      </c>
      <c r="AG53" s="13">
        <f t="shared" si="48"/>
        <v>0.96947701999534308</v>
      </c>
      <c r="AI53" s="13">
        <f t="shared" si="49"/>
        <v>0.12327835402142491</v>
      </c>
      <c r="AK53" s="5">
        <f t="shared" si="26"/>
        <v>48</v>
      </c>
    </row>
    <row r="54" spans="1:37" x14ac:dyDescent="0.2">
      <c r="A54" s="5">
        <f t="shared" si="27"/>
        <v>49</v>
      </c>
      <c r="B54" s="3">
        <v>0</v>
      </c>
      <c r="C54" s="15">
        <f t="shared" si="25"/>
        <v>424</v>
      </c>
      <c r="D54" s="13">
        <f t="shared" si="28"/>
        <v>0.42399999999999999</v>
      </c>
      <c r="E54" s="3">
        <v>1150</v>
      </c>
      <c r="F54" s="5">
        <f>MIN(E54, $B$3*D54)</f>
        <v>1049.3999999999999</v>
      </c>
      <c r="G54" s="5">
        <f xml:space="preserve"> F54 + + $E$3 * K54</f>
        <v>1557.2124999999999</v>
      </c>
      <c r="H54" s="6">
        <f t="shared" si="29"/>
        <v>3672.6709905660377</v>
      </c>
      <c r="I54" s="13">
        <f t="shared" si="30"/>
        <v>1.138812710253035</v>
      </c>
      <c r="K54" s="3">
        <f t="shared" si="24"/>
        <v>20.3125</v>
      </c>
      <c r="L54" s="5">
        <f t="shared" si="31"/>
        <v>47.906839622641513</v>
      </c>
      <c r="M54" s="13">
        <f t="shared" si="32"/>
        <v>1.5968946540880504</v>
      </c>
      <c r="O54" s="3">
        <f t="shared" si="33"/>
        <v>118</v>
      </c>
      <c r="P54" s="5">
        <f t="shared" si="34"/>
        <v>278.30188679245282</v>
      </c>
      <c r="Q54" s="13">
        <f t="shared" si="35"/>
        <v>1.5461215932914045</v>
      </c>
      <c r="S54" s="3">
        <f t="shared" si="36"/>
        <v>108</v>
      </c>
      <c r="T54" s="5">
        <f t="shared" si="37"/>
        <v>254.71698113207549</v>
      </c>
      <c r="U54" s="13">
        <f t="shared" si="38"/>
        <v>1.4983351831298559</v>
      </c>
      <c r="W54" s="13">
        <f t="shared" si="39"/>
        <v>0.11244520678482944</v>
      </c>
      <c r="X54" s="13">
        <f t="shared" si="40"/>
        <v>7.5776427430424564E-2</v>
      </c>
      <c r="Z54" s="5">
        <f t="shared" si="41"/>
        <v>9.702399999999999</v>
      </c>
      <c r="AA54" s="5">
        <f t="shared" si="42"/>
        <v>419.33600000000001</v>
      </c>
      <c r="AB54" s="13">
        <f t="shared" si="43"/>
        <v>0.43219821899736155</v>
      </c>
      <c r="AC54" s="5">
        <f t="shared" si="44"/>
        <v>914.53143139841688</v>
      </c>
      <c r="AD54" s="13">
        <f t="shared" si="45"/>
        <v>0.92470316622691295</v>
      </c>
      <c r="AE54" s="14">
        <f t="shared" si="46"/>
        <v>0.67719821899736155</v>
      </c>
      <c r="AF54" s="5">
        <f t="shared" si="47"/>
        <v>1432.9514313984168</v>
      </c>
      <c r="AG54" s="13">
        <f t="shared" si="48"/>
        <v>0.95059865956297296</v>
      </c>
      <c r="AI54" s="13">
        <f t="shared" si="49"/>
        <v>0.1216193931398417</v>
      </c>
      <c r="AK54" s="5">
        <f t="shared" si="26"/>
        <v>49</v>
      </c>
    </row>
    <row r="55" spans="1:37" x14ac:dyDescent="0.2">
      <c r="A55" s="5">
        <f t="shared" si="27"/>
        <v>50</v>
      </c>
      <c r="B55" s="3">
        <v>26</v>
      </c>
      <c r="C55" s="15">
        <f t="shared" si="25"/>
        <v>450</v>
      </c>
      <c r="D55" s="13">
        <f t="shared" si="28"/>
        <v>0.45</v>
      </c>
      <c r="E55" s="3">
        <v>1190</v>
      </c>
      <c r="F55" s="5">
        <f>MIN(E55, $B$3*D55)</f>
        <v>1113.75</v>
      </c>
      <c r="G55" s="5">
        <f xml:space="preserve"> F55 + + $E$3 * K55</f>
        <v>1629.375</v>
      </c>
      <c r="H55" s="6">
        <f t="shared" si="29"/>
        <v>3620.833333333333</v>
      </c>
      <c r="I55" s="13">
        <f t="shared" si="30"/>
        <v>1.1227390180878551</v>
      </c>
      <c r="K55" s="3">
        <f t="shared" si="24"/>
        <v>20.625</v>
      </c>
      <c r="L55" s="5">
        <f t="shared" si="31"/>
        <v>45.833333333333336</v>
      </c>
      <c r="M55" s="13">
        <f t="shared" si="32"/>
        <v>1.5277777777777779</v>
      </c>
      <c r="O55" s="3">
        <f t="shared" si="33"/>
        <v>120</v>
      </c>
      <c r="P55" s="5">
        <f t="shared" si="34"/>
        <v>266.66666666666669</v>
      </c>
      <c r="Q55" s="13">
        <f t="shared" si="35"/>
        <v>1.4814814814814816</v>
      </c>
      <c r="S55" s="3">
        <f t="shared" si="36"/>
        <v>110</v>
      </c>
      <c r="T55" s="5">
        <f t="shared" si="37"/>
        <v>244.44444444444443</v>
      </c>
      <c r="U55" s="13">
        <f t="shared" si="38"/>
        <v>1.4379084967320261</v>
      </c>
      <c r="W55" s="13">
        <f t="shared" si="39"/>
        <v>0.10774410774410774</v>
      </c>
      <c r="X55" s="13">
        <f t="shared" si="40"/>
        <v>7.3647871116225547E-2</v>
      </c>
      <c r="Z55" s="5">
        <f t="shared" si="41"/>
        <v>10</v>
      </c>
      <c r="AA55" s="5">
        <f t="shared" si="42"/>
        <v>445.05</v>
      </c>
      <c r="AB55" s="13">
        <f t="shared" si="43"/>
        <v>0.44505</v>
      </c>
      <c r="AC55" s="5">
        <f t="shared" si="44"/>
        <v>941.72579999999994</v>
      </c>
      <c r="AD55" s="13">
        <f t="shared" si="45"/>
        <v>0.95219999999999994</v>
      </c>
      <c r="AE55" s="14">
        <f t="shared" si="46"/>
        <v>0.69005000000000005</v>
      </c>
      <c r="AF55" s="5">
        <f t="shared" si="47"/>
        <v>1460.1458</v>
      </c>
      <c r="AG55" s="13">
        <f t="shared" si="48"/>
        <v>0.96863899908452844</v>
      </c>
      <c r="AI55" s="13">
        <f t="shared" si="49"/>
        <v>0.12</v>
      </c>
      <c r="AK55" s="5">
        <f t="shared" si="26"/>
        <v>50</v>
      </c>
    </row>
    <row r="56" spans="1:37" x14ac:dyDescent="0.2">
      <c r="A56" s="5">
        <f t="shared" si="27"/>
        <v>51</v>
      </c>
      <c r="B56" s="3">
        <v>0</v>
      </c>
      <c r="C56" s="15">
        <f t="shared" si="25"/>
        <v>450</v>
      </c>
      <c r="D56" s="13">
        <f t="shared" si="28"/>
        <v>0.45</v>
      </c>
      <c r="E56" s="3">
        <v>1230</v>
      </c>
      <c r="F56" s="5">
        <f>MIN(E56, $B$3*D56)</f>
        <v>1113.75</v>
      </c>
      <c r="G56" s="5">
        <f xml:space="preserve"> F56 + + $E$3 * K56</f>
        <v>1637.1875</v>
      </c>
      <c r="H56" s="6">
        <f t="shared" si="29"/>
        <v>3638.1944444444443</v>
      </c>
      <c r="I56" s="13">
        <f t="shared" si="30"/>
        <v>1.1281223083548664</v>
      </c>
      <c r="K56" s="3">
        <f t="shared" si="24"/>
        <v>20.9375</v>
      </c>
      <c r="L56" s="5">
        <f t="shared" si="31"/>
        <v>46.527777777777779</v>
      </c>
      <c r="M56" s="13">
        <f t="shared" si="32"/>
        <v>1.550925925925926</v>
      </c>
      <c r="O56" s="3">
        <f t="shared" si="33"/>
        <v>122</v>
      </c>
      <c r="P56" s="5">
        <f t="shared" si="34"/>
        <v>271.11111111111109</v>
      </c>
      <c r="Q56" s="13">
        <f t="shared" si="35"/>
        <v>1.5061728395061726</v>
      </c>
      <c r="S56" s="3">
        <f t="shared" si="36"/>
        <v>112</v>
      </c>
      <c r="T56" s="5">
        <f t="shared" si="37"/>
        <v>248.88888888888889</v>
      </c>
      <c r="U56" s="13">
        <f t="shared" si="38"/>
        <v>1.4640522875816993</v>
      </c>
      <c r="W56" s="13">
        <f t="shared" si="39"/>
        <v>0.10953984287317621</v>
      </c>
      <c r="X56" s="13">
        <f t="shared" si="40"/>
        <v>7.4518037793472033E-2</v>
      </c>
      <c r="Z56" s="5">
        <f t="shared" si="41"/>
        <v>10.3024</v>
      </c>
      <c r="AA56" s="5">
        <f t="shared" si="42"/>
        <v>445.05</v>
      </c>
      <c r="AB56" s="13">
        <f t="shared" si="43"/>
        <v>0.43198672154061185</v>
      </c>
      <c r="AC56" s="5">
        <f t="shared" si="44"/>
        <v>914.08390277993453</v>
      </c>
      <c r="AD56" s="13">
        <f t="shared" si="45"/>
        <v>0.9242506600403787</v>
      </c>
      <c r="AE56" s="14">
        <f t="shared" si="46"/>
        <v>0.67698672154061179</v>
      </c>
      <c r="AF56" s="5">
        <f t="shared" si="47"/>
        <v>1432.5039027799344</v>
      </c>
      <c r="AG56" s="13">
        <f t="shared" si="48"/>
        <v>0.95030177573598218</v>
      </c>
      <c r="AI56" s="13">
        <f t="shared" si="49"/>
        <v>0.11841900916291349</v>
      </c>
      <c r="AK56" s="5">
        <f t="shared" si="26"/>
        <v>51</v>
      </c>
    </row>
    <row r="57" spans="1:37" x14ac:dyDescent="0.2">
      <c r="A57" s="5">
        <f t="shared" si="27"/>
        <v>52</v>
      </c>
      <c r="B57" s="3">
        <v>30</v>
      </c>
      <c r="C57" s="15">
        <f t="shared" si="25"/>
        <v>480</v>
      </c>
      <c r="D57" s="13">
        <f t="shared" si="28"/>
        <v>0.48</v>
      </c>
      <c r="E57" s="3">
        <v>1270</v>
      </c>
      <c r="F57" s="5">
        <f>MIN(E57, $B$3*D57)</f>
        <v>1188</v>
      </c>
      <c r="G57" s="5">
        <f xml:space="preserve"> F57 + + $E$3 * K57</f>
        <v>1719.25</v>
      </c>
      <c r="H57" s="6">
        <f t="shared" si="29"/>
        <v>3581.7708333333335</v>
      </c>
      <c r="I57" s="13">
        <f t="shared" si="30"/>
        <v>1.11062661498708</v>
      </c>
      <c r="K57" s="3">
        <f t="shared" si="24"/>
        <v>21.25</v>
      </c>
      <c r="L57" s="5">
        <f t="shared" si="31"/>
        <v>44.270833333333336</v>
      </c>
      <c r="M57" s="13">
        <f t="shared" si="32"/>
        <v>1.4756944444444444</v>
      </c>
      <c r="O57" s="3">
        <f t="shared" si="33"/>
        <v>124</v>
      </c>
      <c r="P57" s="5">
        <f t="shared" si="34"/>
        <v>258.33333333333337</v>
      </c>
      <c r="Q57" s="13">
        <f t="shared" si="35"/>
        <v>1.4351851851851853</v>
      </c>
      <c r="S57" s="3">
        <f t="shared" si="36"/>
        <v>114</v>
      </c>
      <c r="T57" s="5">
        <f t="shared" si="37"/>
        <v>237.5</v>
      </c>
      <c r="U57" s="13">
        <f t="shared" si="38"/>
        <v>1.3970588235294117</v>
      </c>
      <c r="W57" s="13">
        <f t="shared" si="39"/>
        <v>0.10437710437710437</v>
      </c>
      <c r="X57" s="13">
        <f t="shared" si="40"/>
        <v>7.2124472880616547E-2</v>
      </c>
      <c r="Z57" s="5">
        <f t="shared" si="41"/>
        <v>10.6096</v>
      </c>
      <c r="AA57" s="5">
        <f t="shared" si="42"/>
        <v>474.71999999999997</v>
      </c>
      <c r="AB57" s="13">
        <f t="shared" si="43"/>
        <v>0.44744382446086561</v>
      </c>
      <c r="AC57" s="5">
        <f t="shared" si="44"/>
        <v>946.79113255919151</v>
      </c>
      <c r="AD57" s="13">
        <f t="shared" si="45"/>
        <v>0.95732167093952625</v>
      </c>
      <c r="AE57" s="14">
        <f t="shared" si="46"/>
        <v>0.69244382446086561</v>
      </c>
      <c r="AF57" s="5">
        <f t="shared" si="47"/>
        <v>1465.2111325591914</v>
      </c>
      <c r="AG57" s="13">
        <f t="shared" si="48"/>
        <v>0.9719992653402445</v>
      </c>
      <c r="AI57" s="13">
        <f t="shared" si="49"/>
        <v>0.11687528276278088</v>
      </c>
      <c r="AK57" s="5">
        <f t="shared" si="26"/>
        <v>52</v>
      </c>
    </row>
    <row r="58" spans="1:37" x14ac:dyDescent="0.2">
      <c r="A58" s="5">
        <f t="shared" si="27"/>
        <v>53</v>
      </c>
      <c r="B58" s="3">
        <v>0</v>
      </c>
      <c r="C58" s="15">
        <f t="shared" si="25"/>
        <v>480</v>
      </c>
      <c r="D58" s="13">
        <f t="shared" si="28"/>
        <v>0.48</v>
      </c>
      <c r="E58" s="3">
        <v>1310</v>
      </c>
      <c r="F58" s="5">
        <f>MIN(E58, $B$3*D58)</f>
        <v>1188</v>
      </c>
      <c r="G58" s="5">
        <f xml:space="preserve"> F58 + + $E$3 * K58</f>
        <v>1727.0625</v>
      </c>
      <c r="H58" s="6">
        <f t="shared" si="29"/>
        <v>3598.046875</v>
      </c>
      <c r="I58" s="13">
        <f t="shared" si="30"/>
        <v>1.115673449612403</v>
      </c>
      <c r="K58" s="3">
        <f t="shared" si="24"/>
        <v>21.5625</v>
      </c>
      <c r="L58" s="5">
        <f t="shared" si="31"/>
        <v>44.921875</v>
      </c>
      <c r="M58" s="13">
        <f t="shared" si="32"/>
        <v>1.4973958333333333</v>
      </c>
      <c r="O58" s="3">
        <f t="shared" si="33"/>
        <v>126</v>
      </c>
      <c r="P58" s="5">
        <f t="shared" si="34"/>
        <v>262.5</v>
      </c>
      <c r="Q58" s="13">
        <f t="shared" si="35"/>
        <v>1.4583333333333333</v>
      </c>
      <c r="S58" s="3">
        <f t="shared" si="36"/>
        <v>116</v>
      </c>
      <c r="T58" s="5">
        <f t="shared" si="37"/>
        <v>241.66666666666669</v>
      </c>
      <c r="U58" s="13">
        <f t="shared" si="38"/>
        <v>1.4215686274509804</v>
      </c>
      <c r="W58" s="13">
        <f t="shared" si="39"/>
        <v>0.10606060606060606</v>
      </c>
      <c r="X58" s="13">
        <f t="shared" si="40"/>
        <v>7.2956247964390403E-2</v>
      </c>
      <c r="Z58" s="5">
        <f t="shared" si="41"/>
        <v>10.921599999999998</v>
      </c>
      <c r="AA58" s="5">
        <f t="shared" si="42"/>
        <v>474.71999999999997</v>
      </c>
      <c r="AB58" s="13">
        <f t="shared" si="43"/>
        <v>0.43466158804570765</v>
      </c>
      <c r="AC58" s="5">
        <f t="shared" si="44"/>
        <v>919.74392030471734</v>
      </c>
      <c r="AD58" s="13">
        <f t="shared" si="45"/>
        <v>0.92997363023732793</v>
      </c>
      <c r="AE58" s="14">
        <f t="shared" si="46"/>
        <v>0.67966158804570764</v>
      </c>
      <c r="AF58" s="5">
        <f t="shared" si="47"/>
        <v>1438.1639203047173</v>
      </c>
      <c r="AG58" s="13">
        <f t="shared" si="48"/>
        <v>0.95405654714990995</v>
      </c>
      <c r="AI58" s="13">
        <f t="shared" si="49"/>
        <v>0.1153677116905948</v>
      </c>
      <c r="AK58" s="5">
        <f t="shared" si="26"/>
        <v>53</v>
      </c>
    </row>
    <row r="59" spans="1:37" x14ac:dyDescent="0.2">
      <c r="A59" s="5">
        <f t="shared" si="27"/>
        <v>54</v>
      </c>
      <c r="B59" s="3">
        <v>30</v>
      </c>
      <c r="C59" s="15">
        <f t="shared" si="25"/>
        <v>510</v>
      </c>
      <c r="D59" s="13">
        <f t="shared" si="28"/>
        <v>0.51</v>
      </c>
      <c r="E59" s="3">
        <v>1340</v>
      </c>
      <c r="F59" s="5">
        <f>MIN(E59, $B$3*D59)</f>
        <v>1262.25</v>
      </c>
      <c r="G59" s="5">
        <f xml:space="preserve"> F59 + + $E$3 * K59</f>
        <v>1809.125</v>
      </c>
      <c r="H59" s="6">
        <f t="shared" si="29"/>
        <v>3547.3039215686272</v>
      </c>
      <c r="I59" s="13">
        <f t="shared" si="30"/>
        <v>1.0999392004863959</v>
      </c>
      <c r="K59" s="3">
        <f t="shared" si="24"/>
        <v>21.875</v>
      </c>
      <c r="L59" s="5">
        <f t="shared" si="31"/>
        <v>42.892156862745097</v>
      </c>
      <c r="M59" s="13">
        <f t="shared" si="32"/>
        <v>1.4297385620915033</v>
      </c>
      <c r="O59" s="3">
        <f t="shared" si="33"/>
        <v>128</v>
      </c>
      <c r="P59" s="5">
        <f t="shared" si="34"/>
        <v>250.98039215686273</v>
      </c>
      <c r="Q59" s="13">
        <f t="shared" si="35"/>
        <v>1.3943355119825707</v>
      </c>
      <c r="S59" s="3">
        <f t="shared" si="36"/>
        <v>118</v>
      </c>
      <c r="T59" s="5">
        <f t="shared" si="37"/>
        <v>231.37254901960785</v>
      </c>
      <c r="U59" s="13">
        <f t="shared" si="38"/>
        <v>1.3610149942329872</v>
      </c>
      <c r="W59" s="13">
        <f t="shared" si="39"/>
        <v>0.10140621905327787</v>
      </c>
      <c r="X59" s="13">
        <f t="shared" si="40"/>
        <v>7.0752435569681471E-2</v>
      </c>
      <c r="Z59" s="5">
        <f t="shared" si="41"/>
        <v>11.238399999999999</v>
      </c>
      <c r="AA59" s="5">
        <f t="shared" si="42"/>
        <v>504.39</v>
      </c>
      <c r="AB59" s="13">
        <f t="shared" si="43"/>
        <v>0.4488094390660593</v>
      </c>
      <c r="AC59" s="5">
        <f t="shared" si="44"/>
        <v>949.68077306378132</v>
      </c>
      <c r="AD59" s="13">
        <f t="shared" si="45"/>
        <v>0.96024345102505693</v>
      </c>
      <c r="AE59" s="14">
        <f t="shared" si="46"/>
        <v>0.6938094390660593</v>
      </c>
      <c r="AF59" s="5">
        <f t="shared" si="47"/>
        <v>1468.1007730637814</v>
      </c>
      <c r="AG59" s="13">
        <f t="shared" si="48"/>
        <v>0.97391620985775784</v>
      </c>
      <c r="AI59" s="13">
        <f t="shared" si="49"/>
        <v>0.11389521640091117</v>
      </c>
      <c r="AK59" s="5">
        <f t="shared" si="26"/>
        <v>54</v>
      </c>
    </row>
    <row r="60" spans="1:37" x14ac:dyDescent="0.2">
      <c r="A60" s="5">
        <f t="shared" si="27"/>
        <v>55</v>
      </c>
      <c r="B60" s="3">
        <v>0</v>
      </c>
      <c r="C60" s="15">
        <f t="shared" si="25"/>
        <v>510</v>
      </c>
      <c r="D60" s="13">
        <f t="shared" si="28"/>
        <v>0.51</v>
      </c>
      <c r="E60" s="3">
        <v>1380</v>
      </c>
      <c r="F60" s="5">
        <f>MIN(E60, $B$3*D60)</f>
        <v>1262.25</v>
      </c>
      <c r="G60" s="5">
        <f xml:space="preserve"> F60 + + $E$3 * K60</f>
        <v>1816.9375</v>
      </c>
      <c r="H60" s="6">
        <f t="shared" si="29"/>
        <v>3562.622549019608</v>
      </c>
      <c r="I60" s="13">
        <f t="shared" si="30"/>
        <v>1.1046891624867001</v>
      </c>
      <c r="K60" s="3">
        <f t="shared" si="24"/>
        <v>22.1875</v>
      </c>
      <c r="L60" s="5">
        <f t="shared" si="31"/>
        <v>43.504901960784316</v>
      </c>
      <c r="M60" s="13">
        <f t="shared" si="32"/>
        <v>1.4501633986928106</v>
      </c>
      <c r="O60" s="3">
        <f t="shared" si="33"/>
        <v>130</v>
      </c>
      <c r="P60" s="5">
        <f t="shared" si="34"/>
        <v>254.90196078431373</v>
      </c>
      <c r="Q60" s="13">
        <f t="shared" si="35"/>
        <v>1.4161220043572984</v>
      </c>
      <c r="S60" s="3">
        <f t="shared" si="36"/>
        <v>120</v>
      </c>
      <c r="T60" s="5">
        <f t="shared" si="37"/>
        <v>235.29411764705881</v>
      </c>
      <c r="U60" s="13">
        <f t="shared" si="38"/>
        <v>1.3840830449826989</v>
      </c>
      <c r="W60" s="13">
        <f t="shared" si="39"/>
        <v>0.10299069122598534</v>
      </c>
      <c r="X60" s="13">
        <f t="shared" si="40"/>
        <v>7.1548966323827873E-2</v>
      </c>
      <c r="Z60" s="5">
        <f t="shared" si="41"/>
        <v>11.559999999999999</v>
      </c>
      <c r="AA60" s="5">
        <f t="shared" si="42"/>
        <v>504.39</v>
      </c>
      <c r="AB60" s="13">
        <f t="shared" si="43"/>
        <v>0.43632352941176472</v>
      </c>
      <c r="AC60" s="5">
        <f t="shared" si="44"/>
        <v>923.26058823529399</v>
      </c>
      <c r="AD60" s="13">
        <f t="shared" si="45"/>
        <v>0.93352941176470572</v>
      </c>
      <c r="AE60" s="14">
        <f t="shared" si="46"/>
        <v>0.68132352941176477</v>
      </c>
      <c r="AF60" s="5">
        <f t="shared" si="47"/>
        <v>1441.680588235294</v>
      </c>
      <c r="AG60" s="13">
        <f t="shared" si="48"/>
        <v>0.95638945233265704</v>
      </c>
      <c r="AI60" s="13">
        <f t="shared" si="49"/>
        <v>0.11245674740484431</v>
      </c>
      <c r="AK60" s="5">
        <f t="shared" si="26"/>
        <v>55</v>
      </c>
    </row>
    <row r="61" spans="1:37" x14ac:dyDescent="0.2">
      <c r="A61" s="5">
        <f t="shared" si="27"/>
        <v>56</v>
      </c>
      <c r="B61" s="3">
        <v>30</v>
      </c>
      <c r="C61" s="15">
        <f t="shared" si="25"/>
        <v>540</v>
      </c>
      <c r="D61" s="13">
        <f t="shared" si="28"/>
        <v>0.54</v>
      </c>
      <c r="E61" s="3">
        <v>1420</v>
      </c>
      <c r="F61" s="5">
        <f>MIN(E61, $B$3*D61)</f>
        <v>1336.5</v>
      </c>
      <c r="G61" s="5">
        <f xml:space="preserve"> F61 + + $E$3 * K61</f>
        <v>1899</v>
      </c>
      <c r="H61" s="6">
        <f t="shared" si="29"/>
        <v>3516.6666666666665</v>
      </c>
      <c r="I61" s="13">
        <f t="shared" si="30"/>
        <v>1.090439276485788</v>
      </c>
      <c r="K61" s="3">
        <f t="shared" si="24"/>
        <v>22.5</v>
      </c>
      <c r="L61" s="5">
        <f t="shared" si="31"/>
        <v>41.666666666666664</v>
      </c>
      <c r="M61" s="13">
        <f t="shared" si="32"/>
        <v>1.3888888888888888</v>
      </c>
      <c r="O61" s="3">
        <f t="shared" si="33"/>
        <v>132</v>
      </c>
      <c r="P61" s="5">
        <f t="shared" si="34"/>
        <v>244.44444444444443</v>
      </c>
      <c r="Q61" s="13">
        <f t="shared" si="35"/>
        <v>1.3580246913580245</v>
      </c>
      <c r="S61" s="3">
        <f t="shared" si="36"/>
        <v>122</v>
      </c>
      <c r="T61" s="5">
        <f t="shared" si="37"/>
        <v>225.92592592592592</v>
      </c>
      <c r="U61" s="13">
        <f t="shared" si="38"/>
        <v>1.3289760348583879</v>
      </c>
      <c r="W61" s="13">
        <f t="shared" si="39"/>
        <v>9.8765432098765427E-2</v>
      </c>
      <c r="X61" s="13">
        <f t="shared" si="40"/>
        <v>6.9510268562401265E-2</v>
      </c>
      <c r="Z61" s="5">
        <f t="shared" si="41"/>
        <v>11.8864</v>
      </c>
      <c r="AA61" s="5">
        <f t="shared" si="42"/>
        <v>534.06000000000006</v>
      </c>
      <c r="AB61" s="13">
        <f t="shared" si="43"/>
        <v>0.4493034055727555</v>
      </c>
      <c r="AC61" s="5">
        <f t="shared" si="44"/>
        <v>950.72600619195043</v>
      </c>
      <c r="AD61" s="13">
        <f t="shared" si="45"/>
        <v>0.96130030959752322</v>
      </c>
      <c r="AE61" s="14">
        <f t="shared" si="46"/>
        <v>0.69430340557275549</v>
      </c>
      <c r="AF61" s="5">
        <f t="shared" si="47"/>
        <v>1469.1460061919502</v>
      </c>
      <c r="AG61" s="13">
        <f t="shared" si="48"/>
        <v>0.97460960196358681</v>
      </c>
      <c r="AI61" s="13">
        <f t="shared" si="49"/>
        <v>0.11105128550275946</v>
      </c>
      <c r="AK61" s="5">
        <f t="shared" si="26"/>
        <v>56</v>
      </c>
    </row>
    <row r="62" spans="1:37" x14ac:dyDescent="0.2">
      <c r="A62" s="5">
        <f t="shared" si="27"/>
        <v>57</v>
      </c>
      <c r="B62" s="3">
        <v>0</v>
      </c>
      <c r="C62" s="15">
        <f t="shared" si="25"/>
        <v>540</v>
      </c>
      <c r="D62" s="13">
        <f t="shared" si="28"/>
        <v>0.54</v>
      </c>
      <c r="E62" s="3">
        <v>1460</v>
      </c>
      <c r="F62" s="5">
        <f>MIN(E62, $B$3*D62)</f>
        <v>1336.5</v>
      </c>
      <c r="G62" s="5">
        <f xml:space="preserve"> F62 + + $E$3 * K62</f>
        <v>1906.8125</v>
      </c>
      <c r="H62" s="6">
        <f t="shared" si="29"/>
        <v>3531.1342592592591</v>
      </c>
      <c r="I62" s="13">
        <f t="shared" si="30"/>
        <v>1.0949253517082973</v>
      </c>
      <c r="K62" s="3">
        <f t="shared" si="24"/>
        <v>22.8125</v>
      </c>
      <c r="L62" s="5">
        <f t="shared" si="31"/>
        <v>42.245370370370367</v>
      </c>
      <c r="M62" s="13">
        <f t="shared" si="32"/>
        <v>1.408179012345679</v>
      </c>
      <c r="O62" s="3">
        <f t="shared" si="33"/>
        <v>134</v>
      </c>
      <c r="P62" s="5">
        <f t="shared" si="34"/>
        <v>248.14814814814812</v>
      </c>
      <c r="Q62" s="13">
        <f t="shared" si="35"/>
        <v>1.3786008230452673</v>
      </c>
      <c r="S62" s="3">
        <f t="shared" si="36"/>
        <v>124</v>
      </c>
      <c r="T62" s="5">
        <f t="shared" si="37"/>
        <v>229.62962962962962</v>
      </c>
      <c r="U62" s="13">
        <f t="shared" si="38"/>
        <v>1.3507625272331154</v>
      </c>
      <c r="W62" s="13">
        <f t="shared" si="39"/>
        <v>0.10026187803965582</v>
      </c>
      <c r="X62" s="13">
        <f t="shared" si="40"/>
        <v>7.0274345275164712E-2</v>
      </c>
      <c r="Z62" s="5">
        <f t="shared" si="41"/>
        <v>12.217599999999997</v>
      </c>
      <c r="AA62" s="5">
        <f t="shared" si="42"/>
        <v>534.06000000000006</v>
      </c>
      <c r="AB62" s="13">
        <f t="shared" si="43"/>
        <v>0.43712349397590372</v>
      </c>
      <c r="AC62" s="5">
        <f t="shared" si="44"/>
        <v>924.95331325301208</v>
      </c>
      <c r="AD62" s="13">
        <f t="shared" si="45"/>
        <v>0.93524096385542177</v>
      </c>
      <c r="AE62" s="14">
        <f t="shared" si="46"/>
        <v>0.68212349397590377</v>
      </c>
      <c r="AF62" s="5">
        <f t="shared" si="47"/>
        <v>1443.3733132530122</v>
      </c>
      <c r="AG62" s="13">
        <f t="shared" si="48"/>
        <v>0.95751238092436886</v>
      </c>
      <c r="AI62" s="13">
        <f t="shared" si="49"/>
        <v>0.1096778418019906</v>
      </c>
      <c r="AK62" s="5">
        <f t="shared" si="26"/>
        <v>57</v>
      </c>
    </row>
    <row r="63" spans="1:37" x14ac:dyDescent="0.2">
      <c r="A63" s="5">
        <f t="shared" si="27"/>
        <v>58</v>
      </c>
      <c r="B63" s="3">
        <v>30</v>
      </c>
      <c r="C63" s="15">
        <f t="shared" si="25"/>
        <v>570</v>
      </c>
      <c r="D63" s="13">
        <f t="shared" si="28"/>
        <v>0.56999999999999995</v>
      </c>
      <c r="E63" s="3">
        <v>1490</v>
      </c>
      <c r="F63" s="5">
        <f>MIN(E63, $B$3*D63)</f>
        <v>1410.7499999999998</v>
      </c>
      <c r="G63" s="5">
        <f xml:space="preserve"> F63 + + $E$3 * K63</f>
        <v>1988.8749999999998</v>
      </c>
      <c r="H63" s="6">
        <f t="shared" si="29"/>
        <v>3489.2543859649122</v>
      </c>
      <c r="I63" s="13">
        <f t="shared" si="30"/>
        <v>1.0819393444852441</v>
      </c>
      <c r="K63" s="3">
        <f t="shared" si="24"/>
        <v>23.125</v>
      </c>
      <c r="L63" s="5">
        <f t="shared" si="31"/>
        <v>40.570175438596493</v>
      </c>
      <c r="M63" s="13">
        <f t="shared" si="32"/>
        <v>1.3523391812865497</v>
      </c>
      <c r="O63" s="3">
        <f t="shared" si="33"/>
        <v>136</v>
      </c>
      <c r="P63" s="5">
        <f t="shared" si="34"/>
        <v>238.59649122807019</v>
      </c>
      <c r="Q63" s="13">
        <f t="shared" si="35"/>
        <v>1.3255360623781678</v>
      </c>
      <c r="S63" s="3">
        <f t="shared" si="36"/>
        <v>126</v>
      </c>
      <c r="T63" s="5">
        <f t="shared" si="37"/>
        <v>221.0526315789474</v>
      </c>
      <c r="U63" s="13">
        <f t="shared" si="38"/>
        <v>1.30030959752322</v>
      </c>
      <c r="W63" s="13">
        <f t="shared" si="39"/>
        <v>9.6402622718412212E-2</v>
      </c>
      <c r="X63" s="13">
        <f t="shared" si="40"/>
        <v>6.838036578467728E-2</v>
      </c>
      <c r="Z63" s="5">
        <f t="shared" si="41"/>
        <v>12.553599999999999</v>
      </c>
      <c r="AA63" s="5">
        <f t="shared" si="42"/>
        <v>563.7299999999999</v>
      </c>
      <c r="AB63" s="13">
        <f t="shared" si="43"/>
        <v>0.44905843742034152</v>
      </c>
      <c r="AC63" s="5">
        <f t="shared" si="44"/>
        <v>950.20765358144251</v>
      </c>
      <c r="AD63" s="13">
        <f t="shared" si="45"/>
        <v>0.96077619169003292</v>
      </c>
      <c r="AE63" s="14">
        <f t="shared" si="46"/>
        <v>0.69405843742034157</v>
      </c>
      <c r="AF63" s="5">
        <f t="shared" si="47"/>
        <v>1468.6276535814425</v>
      </c>
      <c r="AG63" s="13">
        <f t="shared" si="48"/>
        <v>0.97426573455403431</v>
      </c>
      <c r="AI63" s="13">
        <f t="shared" si="49"/>
        <v>0.10833545755799134</v>
      </c>
      <c r="AK63" s="5">
        <f t="shared" si="26"/>
        <v>58</v>
      </c>
    </row>
    <row r="64" spans="1:37" x14ac:dyDescent="0.2">
      <c r="A64" s="5">
        <f t="shared" si="27"/>
        <v>59</v>
      </c>
      <c r="B64" s="3">
        <v>0</v>
      </c>
      <c r="C64" s="15">
        <f t="shared" si="25"/>
        <v>570</v>
      </c>
      <c r="D64" s="13">
        <f t="shared" si="28"/>
        <v>0.56999999999999995</v>
      </c>
      <c r="E64" s="3">
        <v>1530</v>
      </c>
      <c r="F64" s="5">
        <f>MIN(E64, $B$3*D64)</f>
        <v>1410.7499999999998</v>
      </c>
      <c r="G64" s="5">
        <f xml:space="preserve"> F64 + + $E$3 * K64</f>
        <v>1996.6874999999998</v>
      </c>
      <c r="H64" s="6">
        <f t="shared" si="29"/>
        <v>3502.9605263157896</v>
      </c>
      <c r="I64" s="13">
        <f t="shared" si="30"/>
        <v>1.0861893104855163</v>
      </c>
      <c r="K64" s="3">
        <f t="shared" si="24"/>
        <v>23.4375</v>
      </c>
      <c r="L64" s="5">
        <f t="shared" si="31"/>
        <v>41.118421052631582</v>
      </c>
      <c r="M64" s="13">
        <f t="shared" si="32"/>
        <v>1.3706140350877194</v>
      </c>
      <c r="O64" s="3">
        <f t="shared" si="33"/>
        <v>138</v>
      </c>
      <c r="P64" s="5">
        <f t="shared" si="34"/>
        <v>242.10526315789477</v>
      </c>
      <c r="Q64" s="13">
        <f t="shared" si="35"/>
        <v>1.3450292397660821</v>
      </c>
      <c r="S64" s="3">
        <f t="shared" si="36"/>
        <v>128</v>
      </c>
      <c r="T64" s="5">
        <f t="shared" si="37"/>
        <v>224.56140350877195</v>
      </c>
      <c r="U64" s="13">
        <f t="shared" si="38"/>
        <v>1.3209494324045408</v>
      </c>
      <c r="W64" s="13">
        <f t="shared" si="39"/>
        <v>9.7820308346624155E-2</v>
      </c>
      <c r="X64" s="13">
        <f t="shared" si="40"/>
        <v>6.9114470842332618E-2</v>
      </c>
      <c r="Z64" s="5">
        <f t="shared" si="41"/>
        <v>12.894399999999997</v>
      </c>
      <c r="AA64" s="5">
        <f t="shared" si="42"/>
        <v>563.7299999999999</v>
      </c>
      <c r="AB64" s="13">
        <f t="shared" si="43"/>
        <v>0.43718978781486539</v>
      </c>
      <c r="AC64" s="5">
        <f t="shared" si="44"/>
        <v>925.09359101625512</v>
      </c>
      <c r="AD64" s="13">
        <f t="shared" si="45"/>
        <v>0.93538280183645617</v>
      </c>
      <c r="AE64" s="14">
        <f t="shared" si="46"/>
        <v>0.68218978781486539</v>
      </c>
      <c r="AF64" s="5">
        <f t="shared" si="47"/>
        <v>1443.5135910162551</v>
      </c>
      <c r="AG64" s="13">
        <f t="shared" si="48"/>
        <v>0.95760543910539531</v>
      </c>
      <c r="AI64" s="13">
        <f t="shared" si="49"/>
        <v>0.10702320387144808</v>
      </c>
      <c r="AK64" s="5">
        <f t="shared" si="26"/>
        <v>59</v>
      </c>
    </row>
    <row r="65" spans="1:37" x14ac:dyDescent="0.2">
      <c r="A65" s="5">
        <f t="shared" si="27"/>
        <v>60</v>
      </c>
      <c r="B65" s="3">
        <v>30</v>
      </c>
      <c r="C65" s="15">
        <f t="shared" si="25"/>
        <v>600</v>
      </c>
      <c r="D65" s="13">
        <f t="shared" si="28"/>
        <v>0.6</v>
      </c>
      <c r="E65" s="3">
        <v>1580</v>
      </c>
      <c r="F65" s="5">
        <f>MIN(E65, $B$3*D65)</f>
        <v>1485</v>
      </c>
      <c r="G65" s="5">
        <f xml:space="preserve"> F65 + + $E$3 * K65</f>
        <v>2078.75</v>
      </c>
      <c r="H65" s="6">
        <f t="shared" si="29"/>
        <v>3464.5833333333335</v>
      </c>
      <c r="I65" s="13">
        <f t="shared" si="30"/>
        <v>1.0742894056847545</v>
      </c>
      <c r="K65" s="3">
        <f t="shared" si="24"/>
        <v>23.75</v>
      </c>
      <c r="L65" s="5">
        <f t="shared" si="31"/>
        <v>39.583333333333336</v>
      </c>
      <c r="M65" s="13">
        <f t="shared" si="32"/>
        <v>1.3194444444444444</v>
      </c>
      <c r="O65" s="3">
        <f t="shared" si="33"/>
        <v>140</v>
      </c>
      <c r="P65" s="5">
        <f t="shared" si="34"/>
        <v>233.33333333333334</v>
      </c>
      <c r="Q65" s="13">
        <f t="shared" si="35"/>
        <v>1.2962962962962963</v>
      </c>
      <c r="S65" s="3">
        <f t="shared" si="36"/>
        <v>130</v>
      </c>
      <c r="T65" s="5">
        <f t="shared" si="37"/>
        <v>216.66666666666669</v>
      </c>
      <c r="U65" s="13">
        <f t="shared" si="38"/>
        <v>1.2745098039215688</v>
      </c>
      <c r="W65" s="13">
        <f t="shared" si="39"/>
        <v>9.4276094276094277E-2</v>
      </c>
      <c r="X65" s="13">
        <f t="shared" si="40"/>
        <v>6.7348165965123274E-2</v>
      </c>
      <c r="Z65" s="5">
        <f t="shared" si="41"/>
        <v>13.239999999999998</v>
      </c>
      <c r="AA65" s="5">
        <f t="shared" si="42"/>
        <v>593.4</v>
      </c>
      <c r="AB65" s="13">
        <f t="shared" si="43"/>
        <v>0.44818731117824773</v>
      </c>
      <c r="AC65" s="5">
        <f t="shared" si="44"/>
        <v>948.36435045317205</v>
      </c>
      <c r="AD65" s="13">
        <f t="shared" si="45"/>
        <v>0.95891238670694845</v>
      </c>
      <c r="AE65" s="14">
        <f t="shared" si="46"/>
        <v>0.69318731117824772</v>
      </c>
      <c r="AF65" s="5">
        <f t="shared" si="47"/>
        <v>1466.7843504531718</v>
      </c>
      <c r="AG65" s="13">
        <f t="shared" si="48"/>
        <v>0.97304291468414361</v>
      </c>
      <c r="AI65" s="13">
        <f t="shared" si="49"/>
        <v>0.10574018126888218</v>
      </c>
      <c r="AK65" s="5">
        <f t="shared" si="26"/>
        <v>60</v>
      </c>
    </row>
    <row r="66" spans="1:37" x14ac:dyDescent="0.2">
      <c r="A66" s="5">
        <f t="shared" si="27"/>
        <v>61</v>
      </c>
      <c r="B66" s="3">
        <v>0</v>
      </c>
      <c r="C66" s="15">
        <f t="shared" si="25"/>
        <v>600</v>
      </c>
      <c r="D66" s="13">
        <f t="shared" si="28"/>
        <v>0.6</v>
      </c>
      <c r="E66" s="3">
        <v>1620</v>
      </c>
      <c r="F66" s="5">
        <f>MIN(E66, $B$3*D66)</f>
        <v>1485</v>
      </c>
      <c r="G66" s="5">
        <f xml:space="preserve"> F66 + + $E$3 * K66</f>
        <v>2086.5625</v>
      </c>
      <c r="H66" s="6">
        <f t="shared" si="29"/>
        <v>3477.604166666667</v>
      </c>
      <c r="I66" s="13">
        <f t="shared" si="30"/>
        <v>1.0783268733850131</v>
      </c>
      <c r="K66" s="3">
        <f t="shared" si="24"/>
        <v>24.0625</v>
      </c>
      <c r="L66" s="5">
        <f t="shared" si="31"/>
        <v>40.104166666666671</v>
      </c>
      <c r="M66" s="13">
        <f t="shared" si="32"/>
        <v>1.3368055555555558</v>
      </c>
      <c r="O66" s="3">
        <f t="shared" si="33"/>
        <v>142</v>
      </c>
      <c r="P66" s="5">
        <f t="shared" si="34"/>
        <v>236.66666666666669</v>
      </c>
      <c r="Q66" s="13">
        <f t="shared" si="35"/>
        <v>1.3148148148148149</v>
      </c>
      <c r="S66" s="3">
        <f t="shared" si="36"/>
        <v>132</v>
      </c>
      <c r="T66" s="5">
        <f t="shared" si="37"/>
        <v>220</v>
      </c>
      <c r="U66" s="13">
        <f t="shared" si="38"/>
        <v>1.2941176470588236</v>
      </c>
      <c r="W66" s="13">
        <f t="shared" si="39"/>
        <v>9.5622895622895623E-2</v>
      </c>
      <c r="X66" s="13">
        <f t="shared" si="40"/>
        <v>6.8054515500973495E-2</v>
      </c>
      <c r="Z66" s="5">
        <f t="shared" si="41"/>
        <v>13.590399999999999</v>
      </c>
      <c r="AA66" s="5">
        <f t="shared" si="42"/>
        <v>593.4</v>
      </c>
      <c r="AB66" s="13">
        <f t="shared" si="43"/>
        <v>0.43663174005180133</v>
      </c>
      <c r="AC66" s="5">
        <f t="shared" si="44"/>
        <v>923.91276194961142</v>
      </c>
      <c r="AD66" s="13">
        <f t="shared" si="45"/>
        <v>0.93418883918059803</v>
      </c>
      <c r="AE66" s="14">
        <f t="shared" si="46"/>
        <v>0.68163174005180127</v>
      </c>
      <c r="AF66" s="5">
        <f t="shared" si="47"/>
        <v>1442.3327619496113</v>
      </c>
      <c r="AG66" s="13">
        <f t="shared" si="48"/>
        <v>0.95682209467143275</v>
      </c>
      <c r="AI66" s="13">
        <f t="shared" si="49"/>
        <v>0.10448551919001649</v>
      </c>
      <c r="AK66" s="5">
        <f t="shared" si="26"/>
        <v>61</v>
      </c>
    </row>
    <row r="67" spans="1:37" x14ac:dyDescent="0.2">
      <c r="A67" s="5">
        <f t="shared" si="27"/>
        <v>62</v>
      </c>
      <c r="B67" s="3">
        <v>34</v>
      </c>
      <c r="C67" s="15">
        <f t="shared" si="25"/>
        <v>634</v>
      </c>
      <c r="D67" s="13">
        <f t="shared" si="28"/>
        <v>0.63400000000000001</v>
      </c>
      <c r="E67" s="3">
        <v>1660</v>
      </c>
      <c r="F67" s="5">
        <f>MIN(E67, $B$3*D67)</f>
        <v>1569.15</v>
      </c>
      <c r="G67" s="5">
        <f xml:space="preserve"> F67 + + $E$3 * K67</f>
        <v>2178.5250000000001</v>
      </c>
      <c r="H67" s="6">
        <f t="shared" si="29"/>
        <v>3436.1593059936909</v>
      </c>
      <c r="I67" s="13">
        <f t="shared" si="30"/>
        <v>1.0654757537964934</v>
      </c>
      <c r="K67" s="3">
        <f t="shared" si="24"/>
        <v>24.375</v>
      </c>
      <c r="L67" s="5">
        <f t="shared" si="31"/>
        <v>38.446372239747632</v>
      </c>
      <c r="M67" s="13">
        <f t="shared" si="32"/>
        <v>1.2815457413249212</v>
      </c>
      <c r="O67" s="3">
        <f t="shared" si="33"/>
        <v>144</v>
      </c>
      <c r="P67" s="5">
        <f t="shared" si="34"/>
        <v>227.12933753943219</v>
      </c>
      <c r="Q67" s="13">
        <f t="shared" si="35"/>
        <v>1.2618296529968456</v>
      </c>
      <c r="S67" s="3">
        <f t="shared" si="36"/>
        <v>134</v>
      </c>
      <c r="T67" s="5">
        <f t="shared" si="37"/>
        <v>211.35646687697161</v>
      </c>
      <c r="U67" s="13">
        <f t="shared" si="38"/>
        <v>1.2432733345704212</v>
      </c>
      <c r="W67" s="13">
        <f t="shared" si="39"/>
        <v>9.1769429308861478E-2</v>
      </c>
      <c r="X67" s="13">
        <f t="shared" si="40"/>
        <v>6.6099769339346567E-2</v>
      </c>
      <c r="Z67" s="5">
        <f t="shared" si="41"/>
        <v>13.945599999999999</v>
      </c>
      <c r="AA67" s="5">
        <f t="shared" si="42"/>
        <v>627.02599999999995</v>
      </c>
      <c r="AB67" s="13">
        <f t="shared" si="43"/>
        <v>0.44962282010096372</v>
      </c>
      <c r="AC67" s="5">
        <f t="shared" si="44"/>
        <v>951.40188733363914</v>
      </c>
      <c r="AD67" s="13">
        <f t="shared" si="45"/>
        <v>0.96198370812299205</v>
      </c>
      <c r="AE67" s="14">
        <f t="shared" si="46"/>
        <v>0.69462282010096366</v>
      </c>
      <c r="AF67" s="5">
        <f t="shared" si="47"/>
        <v>1469.8218873336386</v>
      </c>
      <c r="AG67" s="13">
        <f t="shared" si="48"/>
        <v>0.97505797145695194</v>
      </c>
      <c r="AI67" s="13">
        <f t="shared" si="49"/>
        <v>0.10325837540156035</v>
      </c>
      <c r="AK67" s="5">
        <f t="shared" si="26"/>
        <v>62</v>
      </c>
    </row>
    <row r="68" spans="1:37" x14ac:dyDescent="0.2">
      <c r="A68" s="5">
        <f t="shared" si="27"/>
        <v>63</v>
      </c>
      <c r="B68" s="3">
        <v>0</v>
      </c>
      <c r="C68" s="15">
        <f t="shared" si="25"/>
        <v>634</v>
      </c>
      <c r="D68" s="13">
        <f t="shared" si="28"/>
        <v>0.63400000000000001</v>
      </c>
      <c r="E68" s="3">
        <v>1700</v>
      </c>
      <c r="F68" s="5">
        <f>MIN(E68, $B$3*D68)</f>
        <v>1569.15</v>
      </c>
      <c r="G68" s="5">
        <f xml:space="preserve"> F68 + + $E$3 * K68</f>
        <v>2186.3375000000001</v>
      </c>
      <c r="H68" s="6">
        <f t="shared" si="29"/>
        <v>3448.4818611987384</v>
      </c>
      <c r="I68" s="13">
        <f t="shared" si="30"/>
        <v>1.0692967011468957</v>
      </c>
      <c r="K68" s="3">
        <f t="shared" si="24"/>
        <v>24.6875</v>
      </c>
      <c r="L68" s="5">
        <f t="shared" si="31"/>
        <v>38.939274447949529</v>
      </c>
      <c r="M68" s="13">
        <f t="shared" si="32"/>
        <v>1.2979758149316509</v>
      </c>
      <c r="O68" s="3">
        <f t="shared" si="33"/>
        <v>146</v>
      </c>
      <c r="P68" s="5">
        <f t="shared" si="34"/>
        <v>230.2839116719243</v>
      </c>
      <c r="Q68" s="13">
        <f t="shared" si="35"/>
        <v>1.2793550648440239</v>
      </c>
      <c r="S68" s="3">
        <f t="shared" si="36"/>
        <v>136</v>
      </c>
      <c r="T68" s="5">
        <f t="shared" si="37"/>
        <v>214.51104100946372</v>
      </c>
      <c r="U68" s="13">
        <f t="shared" si="38"/>
        <v>1.2618296529968454</v>
      </c>
      <c r="W68" s="13">
        <f t="shared" si="39"/>
        <v>9.3044004715928996E-2</v>
      </c>
      <c r="X68" s="13">
        <f t="shared" si="40"/>
        <v>6.6778345063376529E-2</v>
      </c>
      <c r="Z68" s="5">
        <f t="shared" si="41"/>
        <v>14.305599999999998</v>
      </c>
      <c r="AA68" s="5">
        <f t="shared" si="42"/>
        <v>627.02599999999995</v>
      </c>
      <c r="AB68" s="13">
        <f t="shared" si="43"/>
        <v>0.43830807515937814</v>
      </c>
      <c r="AC68" s="5">
        <f t="shared" si="44"/>
        <v>927.45988703724402</v>
      </c>
      <c r="AD68" s="13">
        <f t="shared" si="45"/>
        <v>0.93777541662006469</v>
      </c>
      <c r="AE68" s="14">
        <f t="shared" si="46"/>
        <v>0.68330807515937808</v>
      </c>
      <c r="AF68" s="5">
        <f t="shared" si="47"/>
        <v>1445.8798870372439</v>
      </c>
      <c r="AG68" s="13">
        <f t="shared" si="48"/>
        <v>0.95917520467901696</v>
      </c>
      <c r="AI68" s="13">
        <f t="shared" si="49"/>
        <v>0.10205793535398726</v>
      </c>
      <c r="AK68" s="5">
        <f t="shared" si="26"/>
        <v>63</v>
      </c>
    </row>
    <row r="69" spans="1:37" x14ac:dyDescent="0.2">
      <c r="A69" s="5">
        <f t="shared" si="27"/>
        <v>64</v>
      </c>
      <c r="B69" s="3">
        <v>34</v>
      </c>
      <c r="C69" s="15">
        <f t="shared" si="25"/>
        <v>668</v>
      </c>
      <c r="D69" s="13">
        <f t="shared" si="28"/>
        <v>0.66800000000000004</v>
      </c>
      <c r="E69" s="3">
        <v>1750</v>
      </c>
      <c r="F69" s="5">
        <f>MIN(E69, $B$3*D69)</f>
        <v>1653.3000000000002</v>
      </c>
      <c r="G69" s="5">
        <f xml:space="preserve"> F69 + + $E$3 * K69</f>
        <v>2278.3000000000002</v>
      </c>
      <c r="H69" s="6">
        <f t="shared" si="29"/>
        <v>3410.6287425149703</v>
      </c>
      <c r="I69" s="13">
        <f t="shared" si="30"/>
        <v>1.0575593000046419</v>
      </c>
      <c r="K69" s="3">
        <f t="shared" si="24"/>
        <v>25</v>
      </c>
      <c r="L69" s="5">
        <f t="shared" si="31"/>
        <v>37.425149700598801</v>
      </c>
      <c r="M69" s="13">
        <f t="shared" si="32"/>
        <v>1.24750499001996</v>
      </c>
      <c r="O69" s="3">
        <f t="shared" si="33"/>
        <v>148</v>
      </c>
      <c r="P69" s="5">
        <f t="shared" si="34"/>
        <v>221.55688622754491</v>
      </c>
      <c r="Q69" s="13">
        <f t="shared" si="35"/>
        <v>1.2308715901530272</v>
      </c>
      <c r="S69" s="3">
        <f t="shared" si="36"/>
        <v>138</v>
      </c>
      <c r="T69" s="5">
        <f t="shared" si="37"/>
        <v>206.58682634730539</v>
      </c>
      <c r="U69" s="13">
        <f t="shared" si="38"/>
        <v>1.2152166255723846</v>
      </c>
      <c r="W69" s="13">
        <f t="shared" si="39"/>
        <v>8.9517933829311058E-2</v>
      </c>
      <c r="X69" s="13">
        <f t="shared" si="40"/>
        <v>6.4960716323574585E-2</v>
      </c>
      <c r="Z69" s="5">
        <f t="shared" si="41"/>
        <v>14.670399999999999</v>
      </c>
      <c r="AA69" s="5">
        <f t="shared" si="42"/>
        <v>660.65200000000004</v>
      </c>
      <c r="AB69" s="13">
        <f t="shared" si="43"/>
        <v>0.4503299160213764</v>
      </c>
      <c r="AC69" s="5">
        <f t="shared" si="44"/>
        <v>952.89810230123237</v>
      </c>
      <c r="AD69" s="13">
        <f t="shared" si="45"/>
        <v>0.96349656451085175</v>
      </c>
      <c r="AE69" s="14">
        <f t="shared" si="46"/>
        <v>0.69532991602137639</v>
      </c>
      <c r="AF69" s="5">
        <f t="shared" si="47"/>
        <v>1471.3181023012323</v>
      </c>
      <c r="AG69" s="13">
        <f t="shared" si="48"/>
        <v>0.97605053820516663</v>
      </c>
      <c r="AI69" s="13">
        <f t="shared" si="49"/>
        <v>0.10088341149525576</v>
      </c>
      <c r="AK69" s="5">
        <f t="shared" ref="AK69:AK84" si="50">ROW() -5</f>
        <v>64</v>
      </c>
    </row>
    <row r="70" spans="1:37" x14ac:dyDescent="0.2">
      <c r="A70" s="5">
        <f t="shared" ref="A70:A85" si="51">ROW() -5</f>
        <v>65</v>
      </c>
      <c r="B70" s="3">
        <v>0</v>
      </c>
      <c r="C70" s="15">
        <f t="shared" si="25"/>
        <v>668</v>
      </c>
      <c r="D70" s="13">
        <f t="shared" ref="C70:D101" si="52">C70/C$85</f>
        <v>0.66800000000000004</v>
      </c>
      <c r="E70" s="3">
        <v>1790</v>
      </c>
      <c r="F70" s="5">
        <f>MIN(E70, $B$3*D70)</f>
        <v>1653.3000000000002</v>
      </c>
      <c r="G70" s="5">
        <f xml:space="preserve"> F70 + + $E$3 * K70</f>
        <v>2286.1125000000002</v>
      </c>
      <c r="H70" s="6">
        <f t="shared" ref="H70:H101" si="53">G70 /D70</f>
        <v>3422.3241017964074</v>
      </c>
      <c r="I70" s="13">
        <f t="shared" ref="I70:I101" si="54">H70 /H$85</f>
        <v>1.0611857679988861</v>
      </c>
      <c r="K70" s="3">
        <f t="shared" si="24"/>
        <v>25.3125</v>
      </c>
      <c r="L70" s="5">
        <f t="shared" ref="L70:L101" si="55" xml:space="preserve"> K70 / D70</f>
        <v>37.892964071856284</v>
      </c>
      <c r="M70" s="13">
        <f t="shared" ref="M70:M101" si="56" xml:space="preserve"> L70 / L$85</f>
        <v>1.2630988023952094</v>
      </c>
      <c r="O70" s="3">
        <f t="shared" ref="O70:O85" si="57">2 * (10 + A70)</f>
        <v>150</v>
      </c>
      <c r="P70" s="5">
        <f t="shared" ref="P70:P101" si="58">O70 /D70</f>
        <v>224.55089820359279</v>
      </c>
      <c r="Q70" s="13">
        <f t="shared" ref="Q70:Q101" si="59">P70 / P$85</f>
        <v>1.24750499001996</v>
      </c>
      <c r="S70" s="3">
        <f t="shared" ref="S70:S85" si="60">10 + 2 *A70</f>
        <v>140</v>
      </c>
      <c r="T70" s="5">
        <f t="shared" ref="T70:T101" si="61">S70 /D70</f>
        <v>209.58083832335328</v>
      </c>
      <c r="U70" s="13">
        <f t="shared" ref="U70:U101" si="62">T70/T$85</f>
        <v>1.2328284607256075</v>
      </c>
      <c r="W70" s="13">
        <f t="shared" ref="W70:W85" si="63">O70 / F70</f>
        <v>9.0727635637815274E-2</v>
      </c>
      <c r="X70" s="13">
        <f t="shared" ref="X70:X85" si="64">O70 / G70</f>
        <v>6.5613568886045623E-2</v>
      </c>
      <c r="Z70" s="5">
        <f t="shared" ref="Z70:Z85" si="65">(0.0024 * A70 * A70) + (0.06 * A70) + 1</f>
        <v>15.040000000000001</v>
      </c>
      <c r="AA70" s="5">
        <f t="shared" ref="AA70:AA85" si="66">MIN(E70, $AB$3*D70)</f>
        <v>660.65200000000004</v>
      </c>
      <c r="AB70" s="13">
        <f t="shared" ref="AB70:AB101" si="67">(AA70 / Z70) %</f>
        <v>0.43926329787234047</v>
      </c>
      <c r="AC70" s="5">
        <f t="shared" ref="AC70:AC101" si="68">AB70 * 100 * Z$85</f>
        <v>929.48113829787223</v>
      </c>
      <c r="AD70" s="13">
        <f t="shared" ref="AD70:AD101" si="69">AC70 /AC$85</f>
        <v>0.93981914893617013</v>
      </c>
      <c r="AE70" s="14">
        <f t="shared" ref="AE70:AE85" si="70">AB70 + 0.045 + 0.2</f>
        <v>0.68426329787234041</v>
      </c>
      <c r="AF70" s="5">
        <f t="shared" ref="AF70:AF101" si="71">AE70 * 100 * Z$85</f>
        <v>1447.901138297872</v>
      </c>
      <c r="AG70" s="13">
        <f t="shared" ref="AG70:AG101" si="72">AF70 /AF$85</f>
        <v>0.96051607269232986</v>
      </c>
      <c r="AI70" s="13">
        <f t="shared" ref="AI70:AI85" si="73">O70% / Z70</f>
        <v>9.9734042553191488E-2</v>
      </c>
      <c r="AK70" s="5">
        <f t="shared" si="50"/>
        <v>65</v>
      </c>
    </row>
    <row r="71" spans="1:37" x14ac:dyDescent="0.2">
      <c r="A71" s="5">
        <f t="shared" si="51"/>
        <v>66</v>
      </c>
      <c r="B71" s="3">
        <v>35</v>
      </c>
      <c r="C71" s="15">
        <f t="shared" si="25"/>
        <v>703</v>
      </c>
      <c r="D71" s="13">
        <f t="shared" si="52"/>
        <v>0.70299999999999996</v>
      </c>
      <c r="E71" s="3">
        <v>1830</v>
      </c>
      <c r="F71" s="5">
        <f>MIN(E71, $B$3*D71)</f>
        <v>1739.925</v>
      </c>
      <c r="G71" s="5">
        <f xml:space="preserve"> F71 + + $E$3 * K71</f>
        <v>2380.5500000000002</v>
      </c>
      <c r="H71" s="6">
        <f t="shared" si="53"/>
        <v>3386.2731152204842</v>
      </c>
      <c r="I71" s="13">
        <f t="shared" si="54"/>
        <v>1.0500071675102276</v>
      </c>
      <c r="K71" s="3">
        <f t="shared" ref="K71:K85" si="74">0.3125 * A71 + 5</f>
        <v>25.625</v>
      </c>
      <c r="L71" s="5">
        <f t="shared" si="55"/>
        <v>36.450924608819349</v>
      </c>
      <c r="M71" s="13">
        <f t="shared" si="56"/>
        <v>1.2150308202939784</v>
      </c>
      <c r="O71" s="3">
        <f t="shared" si="57"/>
        <v>152</v>
      </c>
      <c r="P71" s="5">
        <f t="shared" si="58"/>
        <v>216.21621621621622</v>
      </c>
      <c r="Q71" s="13">
        <f t="shared" si="59"/>
        <v>1.2012012012012012</v>
      </c>
      <c r="S71" s="3">
        <f t="shared" si="60"/>
        <v>142</v>
      </c>
      <c r="T71" s="5">
        <f t="shared" si="61"/>
        <v>201.9914651493599</v>
      </c>
      <c r="U71" s="13">
        <f t="shared" si="62"/>
        <v>1.1881850891138817</v>
      </c>
      <c r="W71" s="13">
        <f t="shared" si="63"/>
        <v>8.7360087360087366E-2</v>
      </c>
      <c r="X71" s="13">
        <f t="shared" si="64"/>
        <v>6.3850790783642433E-2</v>
      </c>
      <c r="Z71" s="5">
        <f t="shared" si="65"/>
        <v>15.414400000000001</v>
      </c>
      <c r="AA71" s="5">
        <f t="shared" si="66"/>
        <v>695.26699999999994</v>
      </c>
      <c r="AB71" s="13">
        <f t="shared" si="67"/>
        <v>0.45105031658708733</v>
      </c>
      <c r="AC71" s="5">
        <f t="shared" si="68"/>
        <v>954.42246989827663</v>
      </c>
      <c r="AD71" s="13">
        <f t="shared" si="69"/>
        <v>0.96503788665144252</v>
      </c>
      <c r="AE71" s="14">
        <f t="shared" si="70"/>
        <v>0.69605031658708727</v>
      </c>
      <c r="AF71" s="5">
        <f t="shared" si="71"/>
        <v>1472.8424698982765</v>
      </c>
      <c r="AG71" s="13">
        <f t="shared" si="72"/>
        <v>0.97706178098889251</v>
      </c>
      <c r="AI71" s="13">
        <f t="shared" si="73"/>
        <v>9.8609092796346276E-2</v>
      </c>
      <c r="AK71" s="5">
        <f t="shared" si="50"/>
        <v>66</v>
      </c>
    </row>
    <row r="72" spans="1:37" x14ac:dyDescent="0.2">
      <c r="A72" s="5">
        <f t="shared" si="51"/>
        <v>67</v>
      </c>
      <c r="B72" s="3">
        <v>0</v>
      </c>
      <c r="C72" s="15">
        <f t="shared" ref="C72:C85" si="75">C71 + B72</f>
        <v>703</v>
      </c>
      <c r="D72" s="13">
        <f t="shared" si="52"/>
        <v>0.70299999999999996</v>
      </c>
      <c r="E72" s="3">
        <v>1880</v>
      </c>
      <c r="F72" s="5">
        <f>MIN(E72, $B$3*D72)</f>
        <v>1739.925</v>
      </c>
      <c r="G72" s="5">
        <f xml:space="preserve"> F72 + + $E$3 * K72</f>
        <v>2388.3625000000002</v>
      </c>
      <c r="H72" s="6">
        <f t="shared" si="53"/>
        <v>3397.3862019914654</v>
      </c>
      <c r="I72" s="13">
        <f t="shared" si="54"/>
        <v>1.0534530858888265</v>
      </c>
      <c r="K72" s="3">
        <f t="shared" si="74"/>
        <v>25.9375</v>
      </c>
      <c r="L72" s="5">
        <f t="shared" si="55"/>
        <v>36.895448079658607</v>
      </c>
      <c r="M72" s="13">
        <f t="shared" si="56"/>
        <v>1.2298482693219535</v>
      </c>
      <c r="O72" s="3">
        <f t="shared" si="57"/>
        <v>154</v>
      </c>
      <c r="P72" s="5">
        <f t="shared" si="58"/>
        <v>219.0611664295875</v>
      </c>
      <c r="Q72" s="13">
        <f t="shared" si="59"/>
        <v>1.217006480164375</v>
      </c>
      <c r="S72" s="3">
        <f t="shared" si="60"/>
        <v>144</v>
      </c>
      <c r="T72" s="5">
        <f t="shared" si="61"/>
        <v>204.83641536273117</v>
      </c>
      <c r="U72" s="13">
        <f t="shared" si="62"/>
        <v>1.2049200903690069</v>
      </c>
      <c r="W72" s="13">
        <f t="shared" si="63"/>
        <v>8.850956219377272E-2</v>
      </c>
      <c r="X72" s="13">
        <f t="shared" si="64"/>
        <v>6.4479324223186377E-2</v>
      </c>
      <c r="Z72" s="5">
        <f t="shared" si="65"/>
        <v>15.7936</v>
      </c>
      <c r="AA72" s="5">
        <f t="shared" si="66"/>
        <v>695.26699999999994</v>
      </c>
      <c r="AB72" s="13">
        <f t="shared" si="67"/>
        <v>0.44022072231790088</v>
      </c>
      <c r="AC72" s="5">
        <f t="shared" si="68"/>
        <v>931.50704842467815</v>
      </c>
      <c r="AD72" s="13">
        <f t="shared" si="69"/>
        <v>0.94186759193597391</v>
      </c>
      <c r="AE72" s="14">
        <f t="shared" si="70"/>
        <v>0.68522072231790088</v>
      </c>
      <c r="AF72" s="5">
        <f t="shared" si="71"/>
        <v>1449.9270484246781</v>
      </c>
      <c r="AG72" s="13">
        <f t="shared" si="72"/>
        <v>0.96186003132814879</v>
      </c>
      <c r="AI72" s="13">
        <f t="shared" si="73"/>
        <v>9.7507851281531763E-2</v>
      </c>
      <c r="AK72" s="5">
        <f t="shared" si="50"/>
        <v>67</v>
      </c>
    </row>
    <row r="73" spans="1:37" x14ac:dyDescent="0.2">
      <c r="A73" s="5">
        <f t="shared" si="51"/>
        <v>68</v>
      </c>
      <c r="B73" s="3">
        <v>36</v>
      </c>
      <c r="C73" s="15">
        <f t="shared" si="75"/>
        <v>739</v>
      </c>
      <c r="D73" s="13">
        <f t="shared" si="52"/>
        <v>0.73899999999999999</v>
      </c>
      <c r="E73" s="3">
        <v>1920</v>
      </c>
      <c r="F73" s="5">
        <f>MIN(E73, $B$3*D73)</f>
        <v>1829.0249999999999</v>
      </c>
      <c r="G73" s="5">
        <f xml:space="preserve"> F73 + + $E$3 * K73</f>
        <v>2485.2749999999996</v>
      </c>
      <c r="H73" s="6">
        <f t="shared" si="53"/>
        <v>3363.0243572395125</v>
      </c>
      <c r="I73" s="13">
        <f t="shared" si="54"/>
        <v>1.0427982503068256</v>
      </c>
      <c r="K73" s="3">
        <f t="shared" si="74"/>
        <v>26.25</v>
      </c>
      <c r="L73" s="5">
        <f t="shared" si="55"/>
        <v>35.520974289580515</v>
      </c>
      <c r="M73" s="13">
        <f t="shared" si="56"/>
        <v>1.1840324763193506</v>
      </c>
      <c r="O73" s="3">
        <f t="shared" si="57"/>
        <v>156</v>
      </c>
      <c r="P73" s="5">
        <f t="shared" si="58"/>
        <v>211.0960757780785</v>
      </c>
      <c r="Q73" s="13">
        <f t="shared" si="59"/>
        <v>1.1727559765448805</v>
      </c>
      <c r="S73" s="3">
        <f t="shared" si="60"/>
        <v>146</v>
      </c>
      <c r="T73" s="5">
        <f t="shared" si="61"/>
        <v>197.56427604871448</v>
      </c>
      <c r="U73" s="13">
        <f t="shared" si="62"/>
        <v>1.1621428002865557</v>
      </c>
      <c r="W73" s="13">
        <f t="shared" si="63"/>
        <v>8.5291343748718593E-2</v>
      </c>
      <c r="X73" s="13">
        <f t="shared" si="64"/>
        <v>6.2769713613181649E-2</v>
      </c>
      <c r="Z73" s="5">
        <f t="shared" si="65"/>
        <v>16.177599999999998</v>
      </c>
      <c r="AA73" s="5">
        <f t="shared" si="66"/>
        <v>730.87099999999998</v>
      </c>
      <c r="AB73" s="13">
        <f t="shared" si="67"/>
        <v>0.45177962120462867</v>
      </c>
      <c r="AC73" s="5">
        <f t="shared" si="68"/>
        <v>955.96567846899404</v>
      </c>
      <c r="AD73" s="13">
        <f t="shared" si="69"/>
        <v>0.96659825932153087</v>
      </c>
      <c r="AE73" s="14">
        <f t="shared" si="70"/>
        <v>0.69677962120462866</v>
      </c>
      <c r="AF73" s="5">
        <f t="shared" si="71"/>
        <v>1474.385678468994</v>
      </c>
      <c r="AG73" s="13">
        <f t="shared" si="72"/>
        <v>0.97808552259422987</v>
      </c>
      <c r="AI73" s="13">
        <f t="shared" si="73"/>
        <v>9.6429631094847215E-2</v>
      </c>
      <c r="AK73" s="5">
        <f t="shared" si="50"/>
        <v>68</v>
      </c>
    </row>
    <row r="74" spans="1:37" x14ac:dyDescent="0.2">
      <c r="A74" s="5">
        <f t="shared" si="51"/>
        <v>69</v>
      </c>
      <c r="B74" s="3">
        <v>0</v>
      </c>
      <c r="C74" s="15">
        <f t="shared" si="75"/>
        <v>739</v>
      </c>
      <c r="D74" s="13">
        <f t="shared" si="52"/>
        <v>0.73899999999999999</v>
      </c>
      <c r="E74" s="3">
        <v>1960</v>
      </c>
      <c r="F74" s="5">
        <f>MIN(E74, $B$3*D74)</f>
        <v>1829.0249999999999</v>
      </c>
      <c r="G74" s="5">
        <f xml:space="preserve"> F74 + + $E$3 * K74</f>
        <v>2493.0874999999996</v>
      </c>
      <c r="H74" s="6">
        <f t="shared" si="53"/>
        <v>3373.5960757780781</v>
      </c>
      <c r="I74" s="13">
        <f t="shared" si="54"/>
        <v>1.046076302566846</v>
      </c>
      <c r="K74" s="3">
        <f t="shared" si="74"/>
        <v>26.5625</v>
      </c>
      <c r="L74" s="5">
        <f t="shared" si="55"/>
        <v>35.943843031123137</v>
      </c>
      <c r="M74" s="13">
        <f t="shared" si="56"/>
        <v>1.1981281010374378</v>
      </c>
      <c r="O74" s="3">
        <f t="shared" si="57"/>
        <v>158</v>
      </c>
      <c r="P74" s="5">
        <f t="shared" si="58"/>
        <v>213.80243572395128</v>
      </c>
      <c r="Q74" s="13">
        <f t="shared" si="59"/>
        <v>1.187791309577507</v>
      </c>
      <c r="S74" s="3">
        <f t="shared" si="60"/>
        <v>148</v>
      </c>
      <c r="T74" s="5">
        <f t="shared" si="61"/>
        <v>200.27063599458728</v>
      </c>
      <c r="U74" s="13">
        <f t="shared" si="62"/>
        <v>1.1780625646740428</v>
      </c>
      <c r="W74" s="13">
        <f t="shared" si="63"/>
        <v>8.6384822514727802E-2</v>
      </c>
      <c r="X74" s="13">
        <f t="shared" si="64"/>
        <v>6.3375232517912036E-2</v>
      </c>
      <c r="Z74" s="5">
        <f t="shared" si="65"/>
        <v>16.566399999999998</v>
      </c>
      <c r="AA74" s="5">
        <f t="shared" si="66"/>
        <v>730.87099999999998</v>
      </c>
      <c r="AB74" s="13">
        <f t="shared" si="67"/>
        <v>0.44117671914236051</v>
      </c>
      <c r="AC74" s="5">
        <f t="shared" si="68"/>
        <v>933.5299377052346</v>
      </c>
      <c r="AD74" s="13">
        <f t="shared" si="69"/>
        <v>0.94391298049063155</v>
      </c>
      <c r="AE74" s="14">
        <f t="shared" si="70"/>
        <v>0.68617671914236045</v>
      </c>
      <c r="AF74" s="5">
        <f t="shared" si="71"/>
        <v>1451.9499377052343</v>
      </c>
      <c r="AG74" s="13">
        <f t="shared" si="72"/>
        <v>0.9632019859795109</v>
      </c>
      <c r="AI74" s="13">
        <f t="shared" si="73"/>
        <v>9.5373768591848582E-2</v>
      </c>
      <c r="AK74" s="5">
        <f t="shared" si="50"/>
        <v>69</v>
      </c>
    </row>
    <row r="75" spans="1:37" x14ac:dyDescent="0.2">
      <c r="A75" s="5">
        <f t="shared" si="51"/>
        <v>70</v>
      </c>
      <c r="B75" s="3">
        <v>36</v>
      </c>
      <c r="C75" s="15">
        <f t="shared" si="75"/>
        <v>775</v>
      </c>
      <c r="D75" s="13">
        <f t="shared" si="52"/>
        <v>0.77500000000000002</v>
      </c>
      <c r="E75" s="3">
        <v>2010</v>
      </c>
      <c r="F75" s="5">
        <f>MIN(E75, $B$3*D75)</f>
        <v>1918.125</v>
      </c>
      <c r="G75" s="5">
        <f xml:space="preserve"> F75 + + $E$3 * K75</f>
        <v>2590</v>
      </c>
      <c r="H75" s="6">
        <f t="shared" si="53"/>
        <v>3341.9354838709678</v>
      </c>
      <c r="I75" s="13">
        <f t="shared" si="54"/>
        <v>1.0362590647661916</v>
      </c>
      <c r="K75" s="3">
        <f t="shared" si="74"/>
        <v>26.875</v>
      </c>
      <c r="L75" s="5">
        <f t="shared" si="55"/>
        <v>34.677419354838712</v>
      </c>
      <c r="M75" s="13">
        <f t="shared" si="56"/>
        <v>1.1559139784946237</v>
      </c>
      <c r="O75" s="3">
        <f t="shared" si="57"/>
        <v>160</v>
      </c>
      <c r="P75" s="5">
        <f t="shared" si="58"/>
        <v>206.45161290322579</v>
      </c>
      <c r="Q75" s="13">
        <f t="shared" si="59"/>
        <v>1.1469534050179211</v>
      </c>
      <c r="S75" s="3">
        <f t="shared" si="60"/>
        <v>150</v>
      </c>
      <c r="T75" s="5">
        <f t="shared" si="61"/>
        <v>193.54838709677418</v>
      </c>
      <c r="U75" s="13">
        <f t="shared" si="62"/>
        <v>1.1385199240986716</v>
      </c>
      <c r="W75" s="13">
        <f t="shared" si="63"/>
        <v>8.3414793092212447E-2</v>
      </c>
      <c r="X75" s="13">
        <f t="shared" si="64"/>
        <v>6.1776061776061778E-2</v>
      </c>
      <c r="Z75" s="5">
        <f t="shared" si="65"/>
        <v>16.959999999999997</v>
      </c>
      <c r="AA75" s="5">
        <f t="shared" si="66"/>
        <v>766.47500000000002</v>
      </c>
      <c r="AB75" s="13">
        <f t="shared" si="67"/>
        <v>0.45193101415094344</v>
      </c>
      <c r="AC75" s="5">
        <f t="shared" si="68"/>
        <v>956.28602594339623</v>
      </c>
      <c r="AD75" s="13">
        <f t="shared" si="69"/>
        <v>0.96692216981132073</v>
      </c>
      <c r="AE75" s="14">
        <f t="shared" si="70"/>
        <v>0.6969310141509435</v>
      </c>
      <c r="AF75" s="5">
        <f t="shared" si="71"/>
        <v>1474.7060259433961</v>
      </c>
      <c r="AG75" s="13">
        <f t="shared" si="72"/>
        <v>0.9782980363424898</v>
      </c>
      <c r="AI75" s="13">
        <f t="shared" si="73"/>
        <v>9.4339622641509455E-2</v>
      </c>
      <c r="AK75" s="5">
        <f t="shared" si="50"/>
        <v>70</v>
      </c>
    </row>
    <row r="76" spans="1:37" x14ac:dyDescent="0.2">
      <c r="A76" s="5">
        <f t="shared" si="51"/>
        <v>71</v>
      </c>
      <c r="B76" s="3">
        <v>0</v>
      </c>
      <c r="C76" s="15">
        <f t="shared" si="75"/>
        <v>775</v>
      </c>
      <c r="D76" s="13">
        <f t="shared" si="52"/>
        <v>0.77500000000000002</v>
      </c>
      <c r="E76" s="3">
        <v>2060</v>
      </c>
      <c r="F76" s="5">
        <f>MIN(E76, $B$3*D76)</f>
        <v>1918.125</v>
      </c>
      <c r="G76" s="5">
        <f xml:space="preserve"> F76 + + $E$3 * K76</f>
        <v>2597.8125</v>
      </c>
      <c r="H76" s="6">
        <f t="shared" si="53"/>
        <v>3352.016129032258</v>
      </c>
      <c r="I76" s="13">
        <f t="shared" si="54"/>
        <v>1.0393848462115529</v>
      </c>
      <c r="K76" s="3">
        <f t="shared" si="74"/>
        <v>27.1875</v>
      </c>
      <c r="L76" s="5">
        <f t="shared" si="55"/>
        <v>35.08064516129032</v>
      </c>
      <c r="M76" s="13">
        <f t="shared" si="56"/>
        <v>1.1693548387096773</v>
      </c>
      <c r="O76" s="3">
        <f t="shared" si="57"/>
        <v>162</v>
      </c>
      <c r="P76" s="5">
        <f t="shared" si="58"/>
        <v>209.03225806451613</v>
      </c>
      <c r="Q76" s="13">
        <f t="shared" si="59"/>
        <v>1.1612903225806452</v>
      </c>
      <c r="S76" s="3">
        <f t="shared" si="60"/>
        <v>152</v>
      </c>
      <c r="T76" s="5">
        <f t="shared" si="61"/>
        <v>196.12903225806451</v>
      </c>
      <c r="U76" s="13">
        <f t="shared" si="62"/>
        <v>1.1537001897533206</v>
      </c>
      <c r="W76" s="13">
        <f t="shared" si="63"/>
        <v>8.4457478005865103E-2</v>
      </c>
      <c r="X76" s="13">
        <f t="shared" si="64"/>
        <v>6.2360158787441354E-2</v>
      </c>
      <c r="Z76" s="5">
        <f t="shared" si="65"/>
        <v>17.3584</v>
      </c>
      <c r="AA76" s="5">
        <f t="shared" si="66"/>
        <v>766.47500000000002</v>
      </c>
      <c r="AB76" s="13">
        <f t="shared" si="67"/>
        <v>0.44155855378375891</v>
      </c>
      <c r="AC76" s="5">
        <f t="shared" si="68"/>
        <v>934.33789980643371</v>
      </c>
      <c r="AD76" s="13">
        <f t="shared" si="69"/>
        <v>0.94472992902571662</v>
      </c>
      <c r="AE76" s="14">
        <f t="shared" si="70"/>
        <v>0.68655855378375885</v>
      </c>
      <c r="AF76" s="5">
        <f t="shared" si="71"/>
        <v>1452.7578998064337</v>
      </c>
      <c r="AG76" s="13">
        <f t="shared" si="72"/>
        <v>0.96373797601626199</v>
      </c>
      <c r="AI76" s="13">
        <f t="shared" si="73"/>
        <v>9.3326573877776764E-2</v>
      </c>
      <c r="AK76" s="5">
        <f t="shared" si="50"/>
        <v>71</v>
      </c>
    </row>
    <row r="77" spans="1:37" x14ac:dyDescent="0.2">
      <c r="A77" s="5">
        <f t="shared" si="51"/>
        <v>72</v>
      </c>
      <c r="B77" s="3">
        <v>44</v>
      </c>
      <c r="C77" s="15">
        <f t="shared" si="75"/>
        <v>819</v>
      </c>
      <c r="D77" s="13">
        <f t="shared" si="52"/>
        <v>0.81899999999999995</v>
      </c>
      <c r="E77" s="3">
        <v>2110</v>
      </c>
      <c r="F77" s="5">
        <f>MIN(E77, $B$3*D77)</f>
        <v>2027.0249999999999</v>
      </c>
      <c r="G77" s="5">
        <f xml:space="preserve"> F77 + + $E$3 * K77</f>
        <v>2714.5249999999996</v>
      </c>
      <c r="H77" s="6">
        <f t="shared" si="53"/>
        <v>3314.438339438339</v>
      </c>
      <c r="I77" s="13">
        <f t="shared" si="54"/>
        <v>1.0277328184304928</v>
      </c>
      <c r="K77" s="3">
        <f t="shared" si="74"/>
        <v>27.5</v>
      </c>
      <c r="L77" s="5">
        <f t="shared" si="55"/>
        <v>33.577533577533579</v>
      </c>
      <c r="M77" s="13">
        <f t="shared" si="56"/>
        <v>1.1192511192511192</v>
      </c>
      <c r="O77" s="3">
        <f t="shared" si="57"/>
        <v>164</v>
      </c>
      <c r="P77" s="5">
        <f t="shared" si="58"/>
        <v>200.24420024420024</v>
      </c>
      <c r="Q77" s="13">
        <f t="shared" si="59"/>
        <v>1.1124677791344457</v>
      </c>
      <c r="S77" s="3">
        <f t="shared" si="60"/>
        <v>154</v>
      </c>
      <c r="T77" s="5">
        <f t="shared" si="61"/>
        <v>188.03418803418805</v>
      </c>
      <c r="U77" s="13">
        <f t="shared" si="62"/>
        <v>1.1060834590246356</v>
      </c>
      <c r="W77" s="13">
        <f t="shared" si="63"/>
        <v>8.0906747573414248E-2</v>
      </c>
      <c r="X77" s="13">
        <f t="shared" si="64"/>
        <v>6.0415726508320985E-2</v>
      </c>
      <c r="Z77" s="5">
        <f t="shared" si="65"/>
        <v>17.761600000000001</v>
      </c>
      <c r="AA77" s="5">
        <f t="shared" si="66"/>
        <v>809.99099999999999</v>
      </c>
      <c r="AB77" s="13">
        <f t="shared" si="67"/>
        <v>0.45603492928564987</v>
      </c>
      <c r="AC77" s="5">
        <f t="shared" si="68"/>
        <v>964.96991036843497</v>
      </c>
      <c r="AD77" s="13">
        <f t="shared" si="69"/>
        <v>0.97570263940185542</v>
      </c>
      <c r="AE77" s="14">
        <f t="shared" si="70"/>
        <v>0.70103492928564992</v>
      </c>
      <c r="AF77" s="5">
        <f t="shared" si="71"/>
        <v>1483.389910368435</v>
      </c>
      <c r="AG77" s="13">
        <f t="shared" si="72"/>
        <v>0.9840587960677416</v>
      </c>
      <c r="AI77" s="13">
        <f t="shared" si="73"/>
        <v>9.2334023961805234E-2</v>
      </c>
      <c r="AK77" s="5">
        <f t="shared" si="50"/>
        <v>72</v>
      </c>
    </row>
    <row r="78" spans="1:37" x14ac:dyDescent="0.2">
      <c r="A78" s="5">
        <f t="shared" si="51"/>
        <v>73</v>
      </c>
      <c r="B78" s="3">
        <v>0</v>
      </c>
      <c r="C78" s="15">
        <f t="shared" si="75"/>
        <v>819</v>
      </c>
      <c r="D78" s="13">
        <f t="shared" si="52"/>
        <v>0.81899999999999995</v>
      </c>
      <c r="E78" s="3">
        <v>2160</v>
      </c>
      <c r="F78" s="5">
        <f>MIN(E78, $B$3*D78)</f>
        <v>2027.0249999999999</v>
      </c>
      <c r="G78" s="5">
        <f xml:space="preserve"> F78 + + $E$3 * K78</f>
        <v>2722.3374999999996</v>
      </c>
      <c r="H78" s="6">
        <f t="shared" si="53"/>
        <v>3323.9774114774114</v>
      </c>
      <c r="I78" s="13">
        <f t="shared" si="54"/>
        <v>1.0306906702255538</v>
      </c>
      <c r="K78" s="3">
        <f t="shared" si="74"/>
        <v>27.8125</v>
      </c>
      <c r="L78" s="5">
        <f t="shared" si="55"/>
        <v>33.959096459096465</v>
      </c>
      <c r="M78" s="13">
        <f t="shared" si="56"/>
        <v>1.1319698819698822</v>
      </c>
      <c r="O78" s="3">
        <f t="shared" si="57"/>
        <v>166</v>
      </c>
      <c r="P78" s="5">
        <f t="shared" si="58"/>
        <v>202.68620268620271</v>
      </c>
      <c r="Q78" s="13">
        <f t="shared" si="59"/>
        <v>1.1260344593677929</v>
      </c>
      <c r="S78" s="3">
        <f t="shared" si="60"/>
        <v>156</v>
      </c>
      <c r="T78" s="5">
        <f t="shared" si="61"/>
        <v>190.47619047619048</v>
      </c>
      <c r="U78" s="13">
        <f t="shared" si="62"/>
        <v>1.1204481792717087</v>
      </c>
      <c r="W78" s="13">
        <f t="shared" si="63"/>
        <v>8.1893415226748562E-2</v>
      </c>
      <c r="X78" s="13">
        <f t="shared" si="64"/>
        <v>6.0977009647040468E-2</v>
      </c>
      <c r="Z78" s="5">
        <f t="shared" si="65"/>
        <v>18.169599999999999</v>
      </c>
      <c r="AA78" s="5">
        <f t="shared" si="66"/>
        <v>809.99099999999999</v>
      </c>
      <c r="AB78" s="13">
        <f t="shared" si="67"/>
        <v>0.4457946239873195</v>
      </c>
      <c r="AC78" s="5">
        <f t="shared" si="68"/>
        <v>943.30142435716789</v>
      </c>
      <c r="AD78" s="13">
        <f t="shared" si="69"/>
        <v>0.95379314899612522</v>
      </c>
      <c r="AE78" s="14">
        <f t="shared" si="70"/>
        <v>0.6907946239873195</v>
      </c>
      <c r="AF78" s="5">
        <f t="shared" si="71"/>
        <v>1461.7214243571677</v>
      </c>
      <c r="AG78" s="13">
        <f t="shared" si="72"/>
        <v>0.9696842448403018</v>
      </c>
      <c r="AI78" s="13">
        <f t="shared" si="73"/>
        <v>9.1361394857344139E-2</v>
      </c>
      <c r="AK78" s="5">
        <f t="shared" si="50"/>
        <v>73</v>
      </c>
    </row>
    <row r="79" spans="1:37" x14ac:dyDescent="0.2">
      <c r="A79" s="5">
        <f t="shared" si="51"/>
        <v>74</v>
      </c>
      <c r="B79" s="3">
        <v>44</v>
      </c>
      <c r="C79" s="15">
        <f t="shared" si="75"/>
        <v>863</v>
      </c>
      <c r="D79" s="13">
        <f t="shared" si="52"/>
        <v>0.86299999999999999</v>
      </c>
      <c r="E79" s="3">
        <v>2210</v>
      </c>
      <c r="F79" s="5">
        <f>MIN(E79, $B$3*D79)</f>
        <v>2135.9250000000002</v>
      </c>
      <c r="G79" s="5">
        <f xml:space="preserve"> F79 + + $E$3 * K79</f>
        <v>2839.05</v>
      </c>
      <c r="H79" s="6">
        <f t="shared" si="53"/>
        <v>3289.7450753186563</v>
      </c>
      <c r="I79" s="13">
        <f t="shared" si="54"/>
        <v>1.0200759923468701</v>
      </c>
      <c r="K79" s="3">
        <f t="shared" si="74"/>
        <v>28.125</v>
      </c>
      <c r="L79" s="5">
        <f t="shared" si="55"/>
        <v>32.589803012746238</v>
      </c>
      <c r="M79" s="13">
        <f t="shared" si="56"/>
        <v>1.0863267670915413</v>
      </c>
      <c r="O79" s="3">
        <f t="shared" si="57"/>
        <v>168</v>
      </c>
      <c r="P79" s="5">
        <f t="shared" si="58"/>
        <v>194.66975666280416</v>
      </c>
      <c r="Q79" s="13">
        <f t="shared" si="59"/>
        <v>1.0814986481266897</v>
      </c>
      <c r="S79" s="3">
        <f t="shared" si="60"/>
        <v>158</v>
      </c>
      <c r="T79" s="5">
        <f t="shared" si="61"/>
        <v>183.08227114716107</v>
      </c>
      <c r="U79" s="13">
        <f t="shared" si="62"/>
        <v>1.076954536159771</v>
      </c>
      <c r="W79" s="13">
        <f t="shared" si="63"/>
        <v>7.8654447136486533E-2</v>
      </c>
      <c r="X79" s="13">
        <f t="shared" si="64"/>
        <v>5.9174723939345905E-2</v>
      </c>
      <c r="Z79" s="5">
        <f t="shared" si="65"/>
        <v>18.5824</v>
      </c>
      <c r="AA79" s="5">
        <f t="shared" si="66"/>
        <v>853.50699999999995</v>
      </c>
      <c r="AB79" s="13">
        <f t="shared" si="67"/>
        <v>0.45930934647838811</v>
      </c>
      <c r="AC79" s="5">
        <f t="shared" si="68"/>
        <v>971.89857714826906</v>
      </c>
      <c r="AD79" s="13">
        <f t="shared" si="69"/>
        <v>0.98270836920957438</v>
      </c>
      <c r="AE79" s="14">
        <f t="shared" si="70"/>
        <v>0.70430934647838805</v>
      </c>
      <c r="AF79" s="5">
        <f t="shared" si="71"/>
        <v>1490.318577148269</v>
      </c>
      <c r="AG79" s="13">
        <f t="shared" si="72"/>
        <v>0.98865517052199714</v>
      </c>
      <c r="AI79" s="13">
        <f t="shared" si="73"/>
        <v>9.0408128121232986E-2</v>
      </c>
      <c r="AK79" s="5">
        <f t="shared" si="50"/>
        <v>74</v>
      </c>
    </row>
    <row r="80" spans="1:37" x14ac:dyDescent="0.2">
      <c r="A80" s="5">
        <f t="shared" si="51"/>
        <v>75</v>
      </c>
      <c r="B80" s="3">
        <v>0</v>
      </c>
      <c r="C80" s="15">
        <f t="shared" si="75"/>
        <v>863</v>
      </c>
      <c r="D80" s="13">
        <f t="shared" si="52"/>
        <v>0.86299999999999999</v>
      </c>
      <c r="E80" s="3">
        <v>2260</v>
      </c>
      <c r="F80" s="5">
        <f>MIN(E80, $B$3*D80)</f>
        <v>2135.9250000000002</v>
      </c>
      <c r="G80" s="5">
        <f xml:space="preserve"> F80 + + $E$3 * K80</f>
        <v>2846.8625000000002</v>
      </c>
      <c r="H80" s="6">
        <f t="shared" si="53"/>
        <v>3298.7977983777523</v>
      </c>
      <c r="I80" s="13">
        <f t="shared" si="54"/>
        <v>1.0228830382566674</v>
      </c>
      <c r="K80" s="3">
        <f t="shared" si="74"/>
        <v>28.4375</v>
      </c>
      <c r="L80" s="5">
        <f t="shared" si="55"/>
        <v>32.951911935110083</v>
      </c>
      <c r="M80" s="13">
        <f t="shared" si="56"/>
        <v>1.0983970645036694</v>
      </c>
      <c r="O80" s="3">
        <f t="shared" si="57"/>
        <v>170</v>
      </c>
      <c r="P80" s="5">
        <f t="shared" si="58"/>
        <v>196.98725376593279</v>
      </c>
      <c r="Q80" s="13">
        <f t="shared" si="59"/>
        <v>1.09437363203296</v>
      </c>
      <c r="S80" s="3">
        <f t="shared" si="60"/>
        <v>160</v>
      </c>
      <c r="T80" s="5">
        <f t="shared" si="61"/>
        <v>185.3997682502897</v>
      </c>
      <c r="U80" s="13">
        <f t="shared" si="62"/>
        <v>1.0905868720605276</v>
      </c>
      <c r="W80" s="13">
        <f t="shared" si="63"/>
        <v>7.9590809602397075E-2</v>
      </c>
      <c r="X80" s="13">
        <f t="shared" si="64"/>
        <v>5.9714861536164808E-2</v>
      </c>
      <c r="Z80" s="5">
        <f t="shared" si="65"/>
        <v>19</v>
      </c>
      <c r="AA80" s="5">
        <f t="shared" si="66"/>
        <v>853.50699999999995</v>
      </c>
      <c r="AB80" s="13">
        <f t="shared" si="67"/>
        <v>0.44921421052631577</v>
      </c>
      <c r="AC80" s="5">
        <f t="shared" si="68"/>
        <v>950.53726947368409</v>
      </c>
      <c r="AD80" s="13">
        <f t="shared" si="69"/>
        <v>0.9611094736842104</v>
      </c>
      <c r="AE80" s="14">
        <f t="shared" si="70"/>
        <v>0.69421421052631582</v>
      </c>
      <c r="AF80" s="5">
        <f t="shared" si="71"/>
        <v>1468.9572694736842</v>
      </c>
      <c r="AG80" s="13">
        <f t="shared" si="72"/>
        <v>0.97448439683278987</v>
      </c>
      <c r="AI80" s="13">
        <f t="shared" si="73"/>
        <v>8.9473684210526316E-2</v>
      </c>
      <c r="AK80" s="5">
        <f t="shared" si="50"/>
        <v>75</v>
      </c>
    </row>
    <row r="81" spans="1:37" x14ac:dyDescent="0.2">
      <c r="A81" s="5">
        <f t="shared" si="51"/>
        <v>76</v>
      </c>
      <c r="B81" s="3">
        <v>45</v>
      </c>
      <c r="C81" s="15">
        <f t="shared" si="75"/>
        <v>908</v>
      </c>
      <c r="D81" s="13">
        <f t="shared" si="52"/>
        <v>0.90800000000000003</v>
      </c>
      <c r="E81" s="3">
        <v>2300</v>
      </c>
      <c r="F81" s="5">
        <f>MIN(E81, $B$3*D81)</f>
        <v>2247.3000000000002</v>
      </c>
      <c r="G81" s="5">
        <f xml:space="preserve"> F81 + + $E$3 * K81</f>
        <v>2966.05</v>
      </c>
      <c r="H81" s="6">
        <f t="shared" si="53"/>
        <v>3266.5748898678416</v>
      </c>
      <c r="I81" s="13">
        <f t="shared" si="54"/>
        <v>1.0128914387187107</v>
      </c>
      <c r="K81" s="3">
        <f t="shared" si="74"/>
        <v>28.75</v>
      </c>
      <c r="L81" s="5">
        <f t="shared" si="55"/>
        <v>31.662995594713657</v>
      </c>
      <c r="M81" s="13">
        <f t="shared" si="56"/>
        <v>1.0554331864904551</v>
      </c>
      <c r="O81" s="3">
        <f t="shared" si="57"/>
        <v>172</v>
      </c>
      <c r="P81" s="5">
        <f t="shared" si="58"/>
        <v>189.42731277533039</v>
      </c>
      <c r="Q81" s="13">
        <f t="shared" si="59"/>
        <v>1.0523739598629467</v>
      </c>
      <c r="S81" s="3">
        <f t="shared" si="60"/>
        <v>162</v>
      </c>
      <c r="T81" s="5">
        <f t="shared" si="61"/>
        <v>178.41409691629954</v>
      </c>
      <c r="U81" s="13">
        <f t="shared" si="62"/>
        <v>1.0494946877429385</v>
      </c>
      <c r="W81" s="13">
        <f t="shared" si="63"/>
        <v>7.6536287990032481E-2</v>
      </c>
      <c r="X81" s="13">
        <f t="shared" si="64"/>
        <v>5.7989582104145239E-2</v>
      </c>
      <c r="Z81" s="5">
        <f t="shared" si="65"/>
        <v>19.4224</v>
      </c>
      <c r="AA81" s="5">
        <f t="shared" si="66"/>
        <v>898.01200000000006</v>
      </c>
      <c r="AB81" s="13">
        <f t="shared" si="67"/>
        <v>0.46235892577642312</v>
      </c>
      <c r="AC81" s="5">
        <f t="shared" si="68"/>
        <v>978.35148694291115</v>
      </c>
      <c r="AD81" s="13">
        <f t="shared" si="69"/>
        <v>0.9892330504983935</v>
      </c>
      <c r="AE81" s="14">
        <f t="shared" si="70"/>
        <v>0.70735892577642323</v>
      </c>
      <c r="AF81" s="5">
        <f t="shared" si="71"/>
        <v>1496.7714869429112</v>
      </c>
      <c r="AG81" s="13">
        <f t="shared" si="72"/>
        <v>0.99293593487078002</v>
      </c>
      <c r="AI81" s="13">
        <f t="shared" si="73"/>
        <v>8.8557541807397638E-2</v>
      </c>
      <c r="AK81" s="5">
        <f t="shared" si="50"/>
        <v>76</v>
      </c>
    </row>
    <row r="82" spans="1:37" x14ac:dyDescent="0.2">
      <c r="A82" s="5">
        <f t="shared" si="51"/>
        <v>77</v>
      </c>
      <c r="B82" s="3">
        <v>0</v>
      </c>
      <c r="C82" s="15">
        <f t="shared" si="75"/>
        <v>908</v>
      </c>
      <c r="D82" s="13">
        <f t="shared" si="52"/>
        <v>0.90800000000000003</v>
      </c>
      <c r="E82" s="3">
        <v>2350</v>
      </c>
      <c r="F82" s="5">
        <f>MIN(E82, $B$3*D82)</f>
        <v>2247.3000000000002</v>
      </c>
      <c r="G82" s="5">
        <f xml:space="preserve"> F82 + + $E$3 * K82</f>
        <v>2973.8625000000002</v>
      </c>
      <c r="H82" s="6">
        <f t="shared" si="53"/>
        <v>3275.1789647577093</v>
      </c>
      <c r="I82" s="13">
        <f t="shared" si="54"/>
        <v>1.0155593689171192</v>
      </c>
      <c r="K82" s="3">
        <f t="shared" si="74"/>
        <v>29.0625</v>
      </c>
      <c r="L82" s="5">
        <f t="shared" si="55"/>
        <v>32.007158590308372</v>
      </c>
      <c r="M82" s="13">
        <f t="shared" si="56"/>
        <v>1.0669052863436124</v>
      </c>
      <c r="O82" s="3">
        <f t="shared" si="57"/>
        <v>174</v>
      </c>
      <c r="P82" s="5">
        <f t="shared" si="58"/>
        <v>191.62995594713655</v>
      </c>
      <c r="Q82" s="13">
        <f t="shared" si="59"/>
        <v>1.0646108663729807</v>
      </c>
      <c r="S82" s="3">
        <f t="shared" si="60"/>
        <v>164</v>
      </c>
      <c r="T82" s="5">
        <f t="shared" si="61"/>
        <v>180.61674008810573</v>
      </c>
      <c r="U82" s="13">
        <f t="shared" si="62"/>
        <v>1.0624514122829749</v>
      </c>
      <c r="W82" s="13">
        <f t="shared" si="63"/>
        <v>7.7426244827125873E-2</v>
      </c>
      <c r="X82" s="13">
        <f t="shared" si="64"/>
        <v>5.8509766339230544E-2</v>
      </c>
      <c r="Z82" s="5">
        <f t="shared" si="65"/>
        <v>19.849599999999999</v>
      </c>
      <c r="AA82" s="5">
        <f t="shared" si="66"/>
        <v>898.01200000000006</v>
      </c>
      <c r="AB82" s="13">
        <f t="shared" si="67"/>
        <v>0.45240810897952605</v>
      </c>
      <c r="AC82" s="5">
        <f t="shared" si="68"/>
        <v>957.29555860067694</v>
      </c>
      <c r="AD82" s="13">
        <f t="shared" si="69"/>
        <v>0.967942930839916</v>
      </c>
      <c r="AE82" s="14">
        <f t="shared" si="70"/>
        <v>0.6974081089795261</v>
      </c>
      <c r="AF82" s="5">
        <f t="shared" si="71"/>
        <v>1475.715558600677</v>
      </c>
      <c r="AG82" s="13">
        <f t="shared" si="72"/>
        <v>0.97896774528709773</v>
      </c>
      <c r="AI82" s="13">
        <f t="shared" si="73"/>
        <v>8.7659197162663238E-2</v>
      </c>
      <c r="AK82" s="5">
        <f t="shared" si="50"/>
        <v>77</v>
      </c>
    </row>
    <row r="83" spans="1:37" x14ac:dyDescent="0.2">
      <c r="A83" s="5">
        <f t="shared" si="51"/>
        <v>78</v>
      </c>
      <c r="B83" s="3">
        <v>46</v>
      </c>
      <c r="C83" s="15">
        <f t="shared" si="75"/>
        <v>954</v>
      </c>
      <c r="D83" s="13">
        <f t="shared" si="52"/>
        <v>0.95399999999999996</v>
      </c>
      <c r="E83" s="3">
        <v>2400</v>
      </c>
      <c r="F83" s="5">
        <f>MIN(E83, $B$3*D83)</f>
        <v>2361.15</v>
      </c>
      <c r="G83" s="5">
        <f xml:space="preserve"> F83 + + $E$3 * K83</f>
        <v>3095.5250000000001</v>
      </c>
      <c r="H83" s="6">
        <f t="shared" si="53"/>
        <v>3244.7851153039833</v>
      </c>
      <c r="I83" s="13">
        <f t="shared" si="54"/>
        <v>1.0061349194741034</v>
      </c>
      <c r="K83" s="3">
        <f t="shared" si="74"/>
        <v>29.375</v>
      </c>
      <c r="L83" s="5">
        <f t="shared" si="55"/>
        <v>30.791404612159329</v>
      </c>
      <c r="M83" s="13">
        <f t="shared" si="56"/>
        <v>1.0263801537386443</v>
      </c>
      <c r="O83" s="3">
        <f t="shared" si="57"/>
        <v>176</v>
      </c>
      <c r="P83" s="5">
        <f t="shared" si="58"/>
        <v>184.48637316561846</v>
      </c>
      <c r="Q83" s="13">
        <f t="shared" si="59"/>
        <v>1.024924295364547</v>
      </c>
      <c r="S83" s="3">
        <f t="shared" si="60"/>
        <v>166</v>
      </c>
      <c r="T83" s="5">
        <f t="shared" si="61"/>
        <v>174.00419287211741</v>
      </c>
      <c r="U83" s="13">
        <f t="shared" si="62"/>
        <v>1.0235540757183377</v>
      </c>
      <c r="W83" s="13">
        <f t="shared" si="63"/>
        <v>7.4539948753785223E-2</v>
      </c>
      <c r="X83" s="13">
        <f t="shared" si="64"/>
        <v>5.6856268322820848E-2</v>
      </c>
      <c r="Z83" s="5">
        <f t="shared" si="65"/>
        <v>20.281599999999997</v>
      </c>
      <c r="AA83" s="5">
        <f t="shared" si="66"/>
        <v>943.50599999999997</v>
      </c>
      <c r="AB83" s="13">
        <f t="shared" si="67"/>
        <v>0.46520294256863365</v>
      </c>
      <c r="AC83" s="5">
        <f t="shared" si="68"/>
        <v>984.36942647522869</v>
      </c>
      <c r="AD83" s="13">
        <f t="shared" si="69"/>
        <v>0.9953179236352161</v>
      </c>
      <c r="AE83" s="14">
        <f t="shared" si="70"/>
        <v>0.71020294256863359</v>
      </c>
      <c r="AF83" s="5">
        <f t="shared" si="71"/>
        <v>1502.7894264752285</v>
      </c>
      <c r="AG83" s="13">
        <f t="shared" si="72"/>
        <v>0.99692814641919869</v>
      </c>
      <c r="AI83" s="13">
        <f t="shared" si="73"/>
        <v>8.6778163458504268E-2</v>
      </c>
      <c r="AK83" s="5">
        <f t="shared" si="50"/>
        <v>78</v>
      </c>
    </row>
    <row r="84" spans="1:37" x14ac:dyDescent="0.2">
      <c r="A84" s="5">
        <f t="shared" si="51"/>
        <v>79</v>
      </c>
      <c r="B84" s="3">
        <v>0</v>
      </c>
      <c r="C84" s="15">
        <f t="shared" si="75"/>
        <v>954</v>
      </c>
      <c r="D84" s="13">
        <f t="shared" si="52"/>
        <v>0.95399999999999996</v>
      </c>
      <c r="E84" s="3">
        <v>2450</v>
      </c>
      <c r="F84" s="5">
        <f>MIN(E84, $B$3*D84)</f>
        <v>2361.15</v>
      </c>
      <c r="G84" s="5">
        <f xml:space="preserve"> F84 + + $E$3 * K84</f>
        <v>3103.3375000000001</v>
      </c>
      <c r="H84" s="6">
        <f t="shared" si="53"/>
        <v>3252.9743186582809</v>
      </c>
      <c r="I84" s="13">
        <f t="shared" si="54"/>
        <v>1.008674207335901</v>
      </c>
      <c r="K84" s="3">
        <f t="shared" si="74"/>
        <v>29.6875</v>
      </c>
      <c r="L84" s="5">
        <f t="shared" si="55"/>
        <v>31.118972746331238</v>
      </c>
      <c r="M84" s="13">
        <f t="shared" si="56"/>
        <v>1.0372990915443745</v>
      </c>
      <c r="O84" s="3">
        <f t="shared" si="57"/>
        <v>178</v>
      </c>
      <c r="P84" s="5">
        <f t="shared" si="58"/>
        <v>186.58280922431868</v>
      </c>
      <c r="Q84" s="13">
        <f t="shared" si="59"/>
        <v>1.0365711623573259</v>
      </c>
      <c r="S84" s="3">
        <f t="shared" si="60"/>
        <v>168</v>
      </c>
      <c r="T84" s="5">
        <f t="shared" si="61"/>
        <v>176.10062893081761</v>
      </c>
      <c r="U84" s="13">
        <f t="shared" si="62"/>
        <v>1.0358860525342213</v>
      </c>
      <c r="W84" s="13">
        <f t="shared" si="63"/>
        <v>7.5386993625987331E-2</v>
      </c>
      <c r="X84" s="13">
        <f t="shared" si="64"/>
        <v>5.7357602903325852E-2</v>
      </c>
      <c r="Z84" s="5">
        <f t="shared" si="65"/>
        <v>20.718399999999999</v>
      </c>
      <c r="AA84" s="5">
        <f t="shared" si="66"/>
        <v>943.50599999999997</v>
      </c>
      <c r="AB84" s="13">
        <f t="shared" si="67"/>
        <v>0.45539520426287744</v>
      </c>
      <c r="AC84" s="5">
        <f t="shared" si="68"/>
        <v>963.6162522202485</v>
      </c>
      <c r="AD84" s="13">
        <f t="shared" si="69"/>
        <v>0.97433392539964458</v>
      </c>
      <c r="AE84" s="14">
        <f t="shared" si="70"/>
        <v>0.70039520426287738</v>
      </c>
      <c r="AF84" s="5">
        <f t="shared" si="71"/>
        <v>1482.0362522202483</v>
      </c>
      <c r="AG84" s="13">
        <f t="shared" si="72"/>
        <v>0.98316079939250389</v>
      </c>
      <c r="AI84" s="13">
        <f t="shared" si="73"/>
        <v>8.5913970190748326E-2</v>
      </c>
      <c r="AK84" s="5">
        <f t="shared" si="50"/>
        <v>79</v>
      </c>
    </row>
    <row r="85" spans="1:37" x14ac:dyDescent="0.2">
      <c r="A85" s="5">
        <f t="shared" si="51"/>
        <v>80</v>
      </c>
      <c r="B85" s="3">
        <v>46</v>
      </c>
      <c r="C85" s="15">
        <f>C84 + B85</f>
        <v>1000</v>
      </c>
      <c r="D85" s="13">
        <f t="shared" si="52"/>
        <v>1</v>
      </c>
      <c r="E85" s="3">
        <v>10000</v>
      </c>
      <c r="F85" s="5">
        <f>MIN(E85, $B$3*D85)</f>
        <v>2475</v>
      </c>
      <c r="G85" s="5">
        <f xml:space="preserve"> F85 + + $E$3 * K85</f>
        <v>3225</v>
      </c>
      <c r="H85" s="6">
        <f t="shared" si="53"/>
        <v>3225</v>
      </c>
      <c r="I85" s="13">
        <f t="shared" si="54"/>
        <v>1</v>
      </c>
      <c r="K85" s="3">
        <f t="shared" si="74"/>
        <v>30</v>
      </c>
      <c r="L85" s="5">
        <f t="shared" si="55"/>
        <v>30</v>
      </c>
      <c r="M85" s="13">
        <f t="shared" si="56"/>
        <v>1</v>
      </c>
      <c r="O85" s="3">
        <f t="shared" si="57"/>
        <v>180</v>
      </c>
      <c r="P85" s="5">
        <f t="shared" si="58"/>
        <v>180</v>
      </c>
      <c r="Q85" s="13">
        <f t="shared" si="59"/>
        <v>1</v>
      </c>
      <c r="S85" s="3">
        <f t="shared" si="60"/>
        <v>170</v>
      </c>
      <c r="T85" s="5">
        <f t="shared" si="61"/>
        <v>170</v>
      </c>
      <c r="U85" s="13">
        <f t="shared" si="62"/>
        <v>1</v>
      </c>
      <c r="W85" s="13">
        <f t="shared" si="63"/>
        <v>7.2727272727272724E-2</v>
      </c>
      <c r="X85" s="13">
        <f t="shared" si="64"/>
        <v>5.5813953488372092E-2</v>
      </c>
      <c r="Z85" s="5">
        <f t="shared" si="65"/>
        <v>21.159999999999997</v>
      </c>
      <c r="AA85" s="5">
        <f t="shared" si="66"/>
        <v>989</v>
      </c>
      <c r="AB85" s="13">
        <f t="shared" si="67"/>
        <v>0.46739130434782616</v>
      </c>
      <c r="AC85" s="5">
        <f t="shared" si="68"/>
        <v>989</v>
      </c>
      <c r="AD85" s="13">
        <f t="shared" si="69"/>
        <v>1</v>
      </c>
      <c r="AE85" s="14">
        <f t="shared" si="70"/>
        <v>0.71239130434782627</v>
      </c>
      <c r="AF85" s="5">
        <f t="shared" si="71"/>
        <v>1507.42</v>
      </c>
      <c r="AG85" s="13">
        <f t="shared" si="72"/>
        <v>1</v>
      </c>
      <c r="AI85" s="13">
        <f t="shared" si="73"/>
        <v>8.506616257088849E-2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4" sqref="B4"/>
    </sheetView>
  </sheetViews>
  <sheetFormatPr defaultRowHeight="14.25" x14ac:dyDescent="0.2"/>
  <cols>
    <col min="1" max="4" width="10.75" customWidth="1"/>
  </cols>
  <sheetData>
    <row r="3" spans="1:4" x14ac:dyDescent="0.2">
      <c r="A3" s="4" t="s">
        <v>24</v>
      </c>
      <c r="B3" s="3">
        <v>920</v>
      </c>
      <c r="C3" s="3">
        <v>1080</v>
      </c>
    </row>
    <row r="4" spans="1:4" x14ac:dyDescent="0.2">
      <c r="A4" s="4" t="s">
        <v>53</v>
      </c>
      <c r="B4" s="13">
        <f>(C3-(C3+B3)/2)/(C3+B3)*2</f>
        <v>0.08</v>
      </c>
    </row>
    <row r="5" spans="1:4" x14ac:dyDescent="0.2">
      <c r="A5" s="4" t="s">
        <v>13</v>
      </c>
      <c r="B5" s="3">
        <v>2300</v>
      </c>
    </row>
    <row r="6" spans="1:4" x14ac:dyDescent="0.2">
      <c r="A6" s="4" t="s">
        <v>54</v>
      </c>
      <c r="B6" s="3">
        <v>0.66</v>
      </c>
    </row>
    <row r="7" spans="1:4" x14ac:dyDescent="0.2">
      <c r="A7" s="4" t="s">
        <v>16</v>
      </c>
      <c r="B7" s="3">
        <v>566</v>
      </c>
    </row>
    <row r="8" spans="1:4" x14ac:dyDescent="0.2">
      <c r="A8" s="4" t="s">
        <v>34</v>
      </c>
      <c r="B8" s="3">
        <v>2597</v>
      </c>
    </row>
    <row r="9" spans="1:4" x14ac:dyDescent="0.2">
      <c r="A9" s="4" t="s">
        <v>24</v>
      </c>
      <c r="B9" s="12">
        <f>B7*B8/B6/B5</f>
        <v>968.31488801054013</v>
      </c>
      <c r="C9" s="12">
        <f>B9/(1 + B4)</f>
        <v>896.58785926901862</v>
      </c>
      <c r="D9" s="12">
        <f>B9 * (1 + B4)</f>
        <v>1045.7800790513834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2242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Weapon strength</vt:lpstr>
      <vt:lpstr>Scaling</vt:lpstr>
      <vt:lpstr>Graphs</vt:lpstr>
      <vt:lpstr>Tooltips</vt:lpstr>
      <vt:lpstr>Utility</vt:lpstr>
      <vt:lpstr>Strength 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cp:revision>113</cp:revision>
  <dcterms:created xsi:type="dcterms:W3CDTF">2009-04-16T11:32:48Z</dcterms:created>
  <dcterms:modified xsi:type="dcterms:W3CDTF">2015-09-04T06:17:09Z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