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https://d.docs.live.net/abe6a04ab07482eb/Desktop/"/>
    </mc:Choice>
  </mc:AlternateContent>
  <xr:revisionPtr revIDLastSave="0" documentId="14_{47A38B16-6E5E-43A0-8203-A4A01B7DA5CC}" xr6:coauthVersionLast="47" xr6:coauthVersionMax="47" xr10:uidLastSave="{00000000-0000-0000-0000-000000000000}"/>
  <bookViews>
    <workbookView xWindow="-110" yWindow="-110" windowWidth="19420" windowHeight="10300" activeTab="2" xr2:uid="{DD9A1596-B055-4557-B3CB-F6D5288488D7}"/>
  </bookViews>
  <sheets>
    <sheet name="Operative Alessandro Smajlovic" sheetId="1" r:id="rId1"/>
    <sheet name="Raw data" sheetId="22" r:id="rId2"/>
    <sheet name="Test" sheetId="2" r:id="rId3"/>
    <sheet name="pivot.." sheetId="21" r:id="rId4"/>
    <sheet name="Pivot" sheetId="6" r:id="rId5"/>
    <sheet name="pivot." sheetId="8" r:id="rId6"/>
  </sheets>
  <definedNames>
    <definedName name="_xlnm._FilterDatabase" localSheetId="0" hidden="1">'Operative Alessandro Smajlovic'!$G$1:$G$303</definedName>
    <definedName name="_xlcn.WorksheetConnection_Book1Table11" hidden="1">'Operative Alessandro Smajlovic'!$A$1:$O$301</definedName>
    <definedName name="_xlcn.WorksheetConnection_ProgettoExcelAdvanceddiAlessandroSmajlovic.xlsxTable31" hidden="1">'Operative Alessandro Smajlovic'!$A$1:$O$301</definedName>
    <definedName name="_xlnm.Extract" localSheetId="0">'Operative Alessandro Smajlovic'!#REF!</definedName>
  </definedNames>
  <calcPr calcId="191029"/>
  <pivotCaches>
    <pivotCache cacheId="0" r:id="rId7"/>
    <pivotCache cacheId="1" r:id="rId8"/>
    <pivotCache cacheId="2" r:id="rId9"/>
  </pivotCaches>
  <extLs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1" name="Table1" connection="WorksheetConnection_Book1!Table1"/>
          <x15:modelTable id="Table3" name="Table3" connection="WorksheetConnection_Progetto Excel Advanced di Alessandro Smajlovic.xlsx!Table3"/>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3" i="1" l="1"/>
  <c r="F2" i="1"/>
  <c r="F4" i="1"/>
  <c r="B15" i="2" s="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B7" i="2"/>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 i="1"/>
  <c r="I4" i="1"/>
  <c r="I5" i="1"/>
  <c r="I6" i="1"/>
  <c r="I2" i="1"/>
  <c r="H302" i="1"/>
  <c r="B11" i="2"/>
  <c r="L302" i="1"/>
  <c r="J303" i="1"/>
  <c r="J302" i="1"/>
  <c r="M302" i="1"/>
  <c r="N302" i="1"/>
  <c r="O302" i="1"/>
  <c r="B2" i="2"/>
  <c r="B10" i="2"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B98F558-6E61-4941-8C16-767B9D9F2BBA}"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2343E690-F63E-4959-88D1-906DDE92C0DD}" name="WorksheetConnection_Book1!Table1" type="102" refreshedVersion="8" minRefreshableVersion="5">
    <extLst>
      <ext xmlns:x15="http://schemas.microsoft.com/office/spreadsheetml/2010/11/main" uri="{DE250136-89BD-433C-8126-D09CA5730AF9}">
        <x15:connection id="Table1" autoDelete="1">
          <x15:rangePr sourceName="_xlcn.WorksheetConnection_Book1Table11"/>
        </x15:connection>
      </ext>
    </extLst>
  </connection>
  <connection id="3" xr16:uid="{B7CA34F7-5BED-43A1-9206-5B816BCD262E}" name="WorksheetConnection_Progetto Excel Advanced di Alessandro Smajlovic.xlsx!Table3" type="102" refreshedVersion="8" minRefreshableVersion="5">
    <extLst>
      <ext xmlns:x15="http://schemas.microsoft.com/office/spreadsheetml/2010/11/main" uri="{DE250136-89BD-433C-8126-D09CA5730AF9}">
        <x15:connection id="Table3" autoDelete="1">
          <x15:rangePr sourceName="_xlcn.WorksheetConnection_ProgettoExcelAdvanceddiAlessandroSmajlovic.xlsxTable31"/>
        </x15:connection>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3">
    <s v="ThisWorkbookDataModel"/>
    <s v="{[Table1].[ID - Utente].[All]}"/>
    <s v="{[Table1].[Città Airbnb].&amp;[Ede],[Table1].[Città Airbnb].&amp;[Elx],[Table1].[Città Airbnb].&amp;[Ila],[Table1].[Città Airbnb].&amp;[Uyo],[Table1].[Città Airbnb].&amp;[Van],[Table1].[Città Airbnb].&amp;[Alva],[Table1].[Città Airbnb].&amp;[Bima],[Table1].[Città Airbnb].&amp;[Cali],[Table1].[Città Airbnb].&amp;[Cork],[Table1].[Città Airbnb].&amp;[Dole],[Table1].[Città Airbnb].&amp;[Goes],[Table1].[Città Airbnb].&amp;[Gols],[Table1].[Città Airbnb].&amp;[Kyiv],[Table1].[Città Airbnb].&amp;[LeÃn],[Table1].[Città Airbnb].&amp;[Odda],[Table1].[Città Airbnb].&amp;[Oslo],[Table1].[Città Airbnb].&amp;[Pica],[Table1].[Città Airbnb].&amp;[Tame],[Table1].[Città Airbnb].&amp;[Tiel],[Table1].[Città Airbnb].&amp;[Zele],[Table1].[Città Airbnb].&amp;[Adana],[Table1].[Città Airbnb].&amp;[Anhui],[Table1].[Città Airbnb].&amp;[Bally],[Table1].[Città Airbnb].&amp;[Cusco],[Table1].[Città Airbnb].&amp;[Delhi],[Table1].[Città Airbnb].&amp;[Dutse],[Table1].[Città Airbnb].&amp;[Evere],[Table1].[Città Airbnb].&amp;[Gansu],[Table1].[Città Airbnb].&amp;[Gebze],[Table1].[Città Airbnb].&amp;[Hebei],[Table1].[Città Airbnb].&amp;[Hunan],[Table1].[Città Airbnb].&amp;[Izium],[Table1].[Città Airbnb].&amp;[Lagos],[Table1].[Città Airbnb].&amp;[Mokpo],[Table1].[Città Airbnb].&amp;[MÅlin],[Table1].[Città Airbnb].&amp;[Okene],[Table1].[Città Airbnb].&amp;[Putre],[Table1].[Città Airbnb].&amp;[Sandy],[Table1].[Città Airbnb].&amp;[Tabuk],[Table1].[Città Airbnb].&amp;[Tarma],[Table1].[Città Airbnb].&amp;[Tibet],[Table1].[Città Airbnb].&amp;[Volda],[Table1].[Città Airbnb].&amp;[Waren],[Table1].[Città Airbnb].&amp;[Warri],[Table1].[Città Airbnb].&amp;[Weert],[Table1].[Città Airbnb].&amp;[Wieze],[Table1].[Città Airbnb].&amp;[Aizwal],[Table1].[Città Airbnb].&amp;[Albany],[Table1].[Città Airbnb].&amp;[Almere],[Table1].[Città Airbnb].&amp;[Andong],[Table1].[Città Airbnb].&amp;[Anklam],[Table1].[Città Airbnb].&amp;[Bacoor],[Table1].[Città Airbnb].&amp;[Baybay],[Table1].[Città Airbnb].&amp;[Bergen],[Table1].[Città Airbnb].&amp;[Berlin],[Table1].[Città Airbnb].&amp;[Burgos],[Table1].[Città Airbnb].&amp;[Darwin],[Table1].[Città Airbnb].&amp;[Dnipro],[Table1].[Città Airbnb].&amp;[Gunsan],[Table1].[Città Airbnb].&amp;[Hawick],[Table1].[Città Airbnb].&amp;[Imphal],[Table1].[Città Airbnb].&amp;[Kaduna],[Table1].[Città Airbnb].&amp;[Kohima],[Table1].[Città Airbnb].&amp;[Ludlow],[Table1].[Città Airbnb].&amp;[Mamuju],[Table1].[Città Airbnb].&amp;[Mandai],[Table1].[Città Airbnb].&amp;[Murcia],[Table1].[Città Airbnb].&amp;[MÃrida],[Table1].[Città Airbnb].&amp;[Namsos],[Table1].[Città Airbnb].&amp;[Nevers],[Table1].[Città Airbnb].&amp;[Okpoko],[Table1].[Città Airbnb].&amp;[Olathe],[Table1].[Città Airbnb].&amp;[Oviedo],[Table1].[Città Airbnb].&amp;[Panjim],[Table1].[Città Airbnb].&amp;[Purnea],[Table1].[Città Airbnb].&amp;[Racine],[Table1].[Città Airbnb].&amp;[Rennes],[Table1].[Città Airbnb].&amp;[Sapele],[Table1].[Città Airbnb].&amp;[Serang],[Table1].[Città Airbnb].&amp;[SuruÃ§],[Table1].[Città Airbnb].&amp;[Tabaco],[Table1].[Città Airbnb].&amp;[Tarnów],[Table1].[Città Airbnb].&amp;[Tengah],[Table1].[Città Airbnb].&amp;[Timaru],[Table1].[Città Airbnb].&amp;[Tumaco],[Table1].[Città Airbnb].&amp;[Tyumen],[Table1].[Città Airbnb].&amp;[Vienna],[Table1].[Città Airbnb].&amp;[Wismar],[Table1].[Città Airbnb].&amp;[Yunnan],[Table1].[Città Airbnb].&amp;[Baddeck],[Table1].[Città Airbnb].&amp;[Belfast],[Table1].[Città Airbnb].&amp;[Bhimber],[Table1].[Città Airbnb].&amp;[Brechin],[Table1].[Città Airbnb].&amp;[CÃceres],[Table1].[Città Airbnb].&amp;[Drammen],[Table1].[Città Airbnb].&amp;[Foligno],[Table1].[Città Airbnb].&amp;[Fortune],[Table1].[Città Airbnb].&amp;[Geelong],[Table1].[Città Airbnb].&amp;[Ghanche],[Table1].[Città Airbnb].&amp;[Gliwice],[Table1].[Città Airbnb].&amp;[Guizhou],[Table1].[Città Airbnb].&amp;[Haaloch],[Table1].[Città Airbnb].&amp;[Hallein],[Table1].[Città Airbnb].&amp;[Hamburg],[Table1].[Città Airbnb].&amp;[Iquitos],[Table1].[Città Airbnb].&amp;[Jiangxi],[Table1].[Città Airbnb].&amp;[Khushab],[Table1].[Città Airbnb].&amp;[Kinrooi],[Table1].[Città Airbnb].&amp;[Kinross],[Table1].[Città Airbnb].&amp;[Kuruman],[Table1].[Città Airbnb].&amp;[Lansing],[Table1].[Città Airbnb].&amp;[Leersum],[Table1].[Città Airbnb].&amp;[Leticia],[Table1].[Città Airbnb].&amp;[Limoges],[Table1].[Città Airbnb].&amp;[Lisieux],[Table1].[Città Airbnb].&amp;[Natales],[Table1].[Città Airbnb].&amp;[NÃssjÃu],[Table1].[Città Airbnb].&amp;[Pelarco],[Table1].[Città Airbnb].&amp;[PoznaÅ„],[Table1].[Città Airbnb].&amp;[Raichur],[Table1].[Città Airbnb].&amp;[Saintes],[Table1].[Città Airbnb].&amp;[Sicuani],[Table1].[Città Airbnb].&amp;[Sujawal],[Table1].[Città Airbnb].&amp;[Tarakan],[Table1].[Città Airbnb].&amp;[Tilburg],[Table1].[Città Airbnb].&amp;[Tokoroa],[Table1].[Città Airbnb].&amp;[Tuy HÃa],[Table1].[Città Airbnb].&amp;[VÃrnamo],[Table1].[Città Airbnb].&amp;[Warburg],[Table1].[Città Airbnb].&amp;[Wodonga],[Table1].[Città Airbnb].&amp;[Yeongju],[Table1].[Città Airbnb].&amp;[Zapopan],[Table1].[Città Airbnb].&amp;[Abeokuta],[Table1].[Città Airbnb].&amp;[Agartala],[Table1].[Città Airbnb].&amp;[AlingsÃs],[Table1].[Città Airbnb].&amp;[Anapolis],[Table1].[Città Airbnb].&amp;[Apartadó],[Table1].[Città Airbnb].&amp;[Barranca],[Table1].[Città Airbnb].&amp;[Bengkulu],[Table1].[Città Airbnb].&amp;[Billings],[Table1].[Città Airbnb].&amp;[Bolsward],[Table1].[Città Airbnb].&amp;[Colchane],[Table1].[Città Airbnb].&amp;[Columbus],[Table1].[Città Airbnb].&amp;[Contulmo],[Table1].[Città Airbnb].&amp;[Denpasar],[Table1].[Città Airbnb].&amp;[GÃteborg],[Table1].[Città Airbnb].&amp;[Hamilton],[Table1].[Città Airbnb].&amp;[Jeongeup],[Table1].[Città Airbnb].&amp;[Kharmang],[Table1].[Città Airbnb].&amp;[Kirkwall],[Table1].[Città Airbnb].&amp;[Lanester],[Table1].[Città Airbnb].&amp;[Llaillay],[Table1].[Città Airbnb].&amp;[Machelen],[Table1].[Città Airbnb].&amp;[Mariupol],[Table1].[Città Airbnb].&amp;[McCallum],[Table1].[Città Airbnb].&amp;[Montague],[Table1].[Città Airbnb].&amp;[Muradiye],[Table1].[Città Airbnb].&amp;[Notodden],[Table1].[Città Airbnb].&amp;[Pukekohe],[Table1].[Città Airbnb].&amp;[Randburg],[Table1].[Città Airbnb].&amp;[Rangiora],[Table1].[Città Airbnb].&amp;[Rockford],[Table1].[Città Airbnb].&amp;[Salvador],[Table1].[Città Airbnb].&amp;[Sengkang],[Table1].[Città Airbnb].&amp;[Seogwipo],[Table1].[Città Airbnb].&amp;[Shillong],[Table1].[Città Airbnb].&amp;[Stafford],[Table1].[Città Airbnb].&amp;[SuwaÅ‚ki],[Table1].[Città Airbnb].&amp;[TehuacÃn],[Table1].[Città Airbnb].&amp;[Tregaron],[Table1].[Città Airbnb].&amp;[Virginia],[Table1].[Città Airbnb].&amp;[Berdiansk],[Table1].[Città Airbnb].&amp;[Brahmapur],[Table1].[Città Airbnb].&amp;[Caloundra],[Table1].[Città Airbnb].&amp;[Castanhal],[Table1].[Città Airbnb].&amp;[Coevorden],[Table1].[Città Airbnb].&amp;[Dibrugarh],[Table1].[Città Airbnb].&amp;[Germiston],[Table1].[Città Airbnb].&amp;[Gorinchem],[Table1].[Città Airbnb].&amp;[Hilversum],[Table1].[Città Airbnb].&amp;[Hái PhÃng],[Table1].[Città Airbnb].&amp;[Ingelheim],[Table1].[Città Airbnb].&amp;[Jafarabad],[Table1].[Città Airbnb].&amp;[Kaaskerke],[Table1].[Città Airbnb].&amp;[Kettering],[Table1].[Città Airbnb].&amp;[Koppervik],[Table1].[Città Airbnb].&amp;[La UniÃ³n],[Table1].[Città Airbnb].&amp;[Ladysmith],[Table1].[Città Airbnb].&amp;[Ligosullo],[Table1].[Città Airbnb].&amp;[LinkÃping],[Table1].[Città Airbnb].&amp;[Lo Espejo],[Table1].[Città Airbnb].&amp;[Loupoigne],[Table1].[Città Airbnb].&amp;[Melitopol],[Table1].[Città Airbnb].&amp;[Mo i Rana],[Table1].[Città Airbnb].&amp;[Mojokerto],[Table1].[Città Airbnb].&amp;[Montauban],[Table1].[Città Airbnb].&amp;[Narimanov],[Table1].[Città Airbnb].&amp;[Newcastle],[Table1].[Città Airbnb].&amp;[Pacasmayo],[Table1].[Città Airbnb].&amp;[Pirmasens],[Table1].[Città Airbnb].&amp;[Pontianak],[Table1].[Città Airbnb].&amp;[Porsgrunn],[Table1].[Città Airbnb].&amp;[Purranque],[Table1].[Città Airbnb].&amp;[PÄarbaÅŸÄ],[Table1].[Città Airbnb].&amp;[Quy Nhaen],[Table1].[Città Airbnb].&amp;[Saint-LÃ´],[Table1].[Città Airbnb].&amp;[San Pablo],[Table1].[Città Airbnb].&amp;[San Pedro],[Table1].[Città Airbnb].&amp;[Santander],[Table1].[Città Airbnb].&amp;[Sarpsborg],[Table1].[Città Airbnb].&amp;[Siquirres],[Table1].[Città Airbnb].&amp;[Steinkjer],[Table1].[Città Airbnb].&amp;[Stratford],[Table1].[Città Airbnb].&amp;[Tuticorin],[Table1].[Città Airbnb].&amp;[Whangarei],[Table1].[Città Airbnb].&amp;[Baltasound],[Table1].[Città Airbnb].&amp;[Beausejour],[Table1].[Città Airbnb].&amp;[Hudiksvall],[Table1].[Città Airbnb].&amp;[Noicattaro],[Table1].[Città Airbnb].&amp;[Puntarenas],[Table1].[Città Airbnb].&amp;[RÃ­o Bueno],[Table1].[Città Airbnb].&amp;[RÃ­o IbÃez],[Table1].[Città Airbnb].&amp;[San Carlos],[Table1].[Città Airbnb].&amp;[Tagbilaran],[Table1].[Città Airbnb].&amp;[Te Awamutu],[Table1].[Città Airbnb].&amp;[Thabazimbi],[Table1].[Città Airbnb].&amp;[Thá Dáu Má],[Table1].[Città Airbnb].&amp;[Valledupar],[Table1].[Città Airbnb].&amp;[Vanersborg],[Table1].[Città Airbnb].&amp;[Vashkivtsi],[Table1].[Città Airbnb].&amp;[Veenendaal],[Table1].[Città Airbnb].&amp;[Villarrica],[Table1].[Città Airbnb].&amp;[Yenakiieve],[Table1].[Città Airbnb].&amp;[Ãkersberga],[Table1].[Città Airbnb].&amp;[Flekkefjord],[Table1].[Città Airbnb].&amp;[Ikot Ekpene],[Table1].[Città Airbnb].&amp;[Kongsvinger],[Table1].[Città Airbnb].&amp;[Mexico City],[Table1].[Città Airbnb].&amp;[Neunkirchen],[Table1].[Città Airbnb].&amp;[Pondicherry],[Table1].[Città Airbnb].&amp;[Saint-Louis],[Table1].[Città Airbnb].&amp;[Springfield],[Table1].[Città Airbnb].&amp;[Watson Lake],[Table1].[Città Airbnb].&amp;[Yellowknife],[Table1].[Città Airbnb].&amp;[Cedar Rapids],[Table1].[Città Airbnb].&amp;[Heilongjiang],[Table1].[Città Airbnb].&amp;[Khmelnytskyi],[Table1].[Città Airbnb].&amp;[Marina South],[Table1].[Città Airbnb].&amp;[Medio Atrato],[Table1].[Città Airbnb].&amp;[Morrinsville],[Table1].[Città Airbnb].&amp;[Puerto Varas],[Table1].[Città Airbnb].&amp;[River Valley],[Table1].[Città Airbnb].&amp;[San Fernando],[Table1].[Città Airbnb].&amp;[Surigao City],[Table1].[Città Airbnb].&amp;[Bajaur Agency],[Table1].[Città Airbnb].&amp;[Heerhugowaard],[Table1].[Città Airbnb].&amp;[Kurram Agency],[Table1].[Città Airbnb].&amp;[Laguna Blanca],[Table1].[Città Airbnb].&amp;[Mount Gambier],[Table1].[Città Airbnb].&amp;[Rahimyar Khan],[Table1].[Città Airbnb].&amp;[Scena/Schenna],[Table1].[Città Airbnb].&amp;[South Jakarta],[Table1].[Città Airbnb].&amp;[Barranco Minas],[Table1].[Città Airbnb].&amp;[Cagayan de Oro],[Table1].[Città Airbnb].&amp;[Cagnes-sur-Mer],[Table1].[Città Airbnb].&amp;[Gadag Betigeri],[Table1].[Città Airbnb].&amp;[General Santos],[Table1].[Città Airbnb].&amp;[Inner Mongolia],[Table1].[Città Airbnb].&amp;[Piedras Negras],[Table1].[Città Airbnb].&amp;[Annapolis Royal],[Table1].[Città Airbnb].&amp;[Acquasanta Terme],[Table1].[Città Airbnb].&amp;[Bruck an der Mur],[Table1].[Città Airbnb].&amp;[La Seyne-sur-Mer],[Table1].[Città Airbnb].&amp;[North Waziristan],[Table1].[Città Airbnb].&amp;[San Luis PotosÃ­],[Table1].[Città Airbnb].&amp;[SchwÃbisch GmÃnd],[Table1].[Città Airbnb].&amp;[Sterling Heights],[Table1].[Città Airbnb].&amp;[Montigny-las-Metz],[Table1].[Città Airbnb].&amp;[Corroy-le-Châeteau],[Table1].[Città Airbnb].&amp;[Dollard-des-Ormeaux],[Table1].[Città Airbnb].&amp;[Ebenthal in KÃrnten],[Table1].[Città Airbnb].&amp;[Castelnovo del Friuli],[Table1].[Città Airbnb].&amp;[Central Water Catchment]}"/>
  </metadataStrings>
  <mdxMetadata count="2">
    <mdx n="0" f="s">
      <ms ns="1" c="0"/>
    </mdx>
    <mdx n="0" f="s">
      <ms ns="2" c="0"/>
    </mdx>
  </mdxMetadata>
  <valueMetadata count="2">
    <bk>
      <rc t="1" v="0"/>
    </bk>
    <bk>
      <rc t="1" v="1"/>
    </bk>
  </valueMetadata>
</metadata>
</file>

<file path=xl/sharedStrings.xml><?xml version="1.0" encoding="utf-8"?>
<sst xmlns="http://schemas.openxmlformats.org/spreadsheetml/2006/main" count="3679" uniqueCount="685">
  <si>
    <t>Ap #257-5309 Fringilla. Avenue</t>
  </si>
  <si>
    <t>Ede</t>
  </si>
  <si>
    <t>France</t>
  </si>
  <si>
    <t>No</t>
  </si>
  <si>
    <t>8531 Eget Rd.</t>
  </si>
  <si>
    <t>Drammen</t>
  </si>
  <si>
    <t>Netherlands</t>
  </si>
  <si>
    <t>Sì</t>
  </si>
  <si>
    <t>P.O. Box 620, 4294 Habitant St.</t>
  </si>
  <si>
    <t>Gliwice</t>
  </si>
  <si>
    <t>Norway</t>
  </si>
  <si>
    <t>P.O. Box 570, 7035 Dui Rd.</t>
  </si>
  <si>
    <t>Bally</t>
  </si>
  <si>
    <t>Ukraine</t>
  </si>
  <si>
    <t>509-5668 Neque Ave</t>
  </si>
  <si>
    <t>Medio Atrato</t>
  </si>
  <si>
    <t>South Korea</t>
  </si>
  <si>
    <t>Ap #147-9766 A, Road</t>
  </si>
  <si>
    <t>Pacasmayo</t>
  </si>
  <si>
    <t>Ap #111-2125 Mollis. Av.</t>
  </si>
  <si>
    <t>Sarpsborg</t>
  </si>
  <si>
    <t>Vietnam</t>
  </si>
  <si>
    <t>3112 Sed Rd.</t>
  </si>
  <si>
    <t>Randburg</t>
  </si>
  <si>
    <t>Mexico</t>
  </si>
  <si>
    <t>637-1093 Mauris. Avenue</t>
  </si>
  <si>
    <t>Yenakiieve</t>
  </si>
  <si>
    <t>Colombia</t>
  </si>
  <si>
    <t>Ap #500-9652 Tellus Road</t>
  </si>
  <si>
    <t>Belfast</t>
  </si>
  <si>
    <t>755-4790 Risus, Street</t>
  </si>
  <si>
    <t>Dublin</t>
  </si>
  <si>
    <t>Australia</t>
  </si>
  <si>
    <t>4467 Non, Road</t>
  </si>
  <si>
    <t>Shillong</t>
  </si>
  <si>
    <t>China</t>
  </si>
  <si>
    <t>3075 Tempor Av.</t>
  </si>
  <si>
    <t>Central Water Catchment</t>
  </si>
  <si>
    <t>Ap #813-5826 Vestibulum, St.</t>
  </si>
  <si>
    <t>Olathe</t>
  </si>
  <si>
    <t>Indonesia</t>
  </si>
  <si>
    <t>936-1400 Cum Road</t>
  </si>
  <si>
    <t>Springfield</t>
  </si>
  <si>
    <t>Ap #851-3607 Semper Ave</t>
  </si>
  <si>
    <t>San Carlos</t>
  </si>
  <si>
    <t>Philippines</t>
  </si>
  <si>
    <t>532 Netus Road</t>
  </si>
  <si>
    <t>Morrinsville</t>
  </si>
  <si>
    <t>316 Arcu. Road</t>
  </si>
  <si>
    <t>Nevers</t>
  </si>
  <si>
    <t>Belgium</t>
  </si>
  <si>
    <t>Ap #353-4127 In Av.</t>
  </si>
  <si>
    <t>Germny</t>
  </si>
  <si>
    <t>383-5707 Lacus. Street</t>
  </si>
  <si>
    <t>Peru</t>
  </si>
  <si>
    <t>545 Semper St.</t>
  </si>
  <si>
    <t>Saintes</t>
  </si>
  <si>
    <t>Italy</t>
  </si>
  <si>
    <t>Ap #196-6494 Ac Road</t>
  </si>
  <si>
    <t>Kirkwall</t>
  </si>
  <si>
    <t>Russian Federation</t>
  </si>
  <si>
    <t>Ap #848-3365 Sed Av.</t>
  </si>
  <si>
    <t>Elx</t>
  </si>
  <si>
    <t>Pakistan</t>
  </si>
  <si>
    <t>6759 Augue Street</t>
  </si>
  <si>
    <t>Lisieux</t>
  </si>
  <si>
    <t>424-2497 Integer St.</t>
  </si>
  <si>
    <t>Purnea</t>
  </si>
  <si>
    <t>303-7208 Pharetra. St.</t>
  </si>
  <si>
    <t>United States</t>
  </si>
  <si>
    <t>P.O. Box 164, 5952 Vivamus Av.</t>
  </si>
  <si>
    <t>Dibrugarh</t>
  </si>
  <si>
    <t>Ap #444-2218 Nisi Road</t>
  </si>
  <si>
    <t>Contulmo</t>
  </si>
  <si>
    <t>Ap #977-5561 Non Ave</t>
  </si>
  <si>
    <t>Vanersborg</t>
  </si>
  <si>
    <t>Ap #831-8016 Aenean Street</t>
  </si>
  <si>
    <t>Ligosullo</t>
  </si>
  <si>
    <t>Chile</t>
  </si>
  <si>
    <t>7007 Nunc Ave</t>
  </si>
  <si>
    <t>Surigao City</t>
  </si>
  <si>
    <t>Turkey</t>
  </si>
  <si>
    <t>386-7912 Penatibus Rd.</t>
  </si>
  <si>
    <t>Scena/Schenna</t>
  </si>
  <si>
    <t>571-3079 Mauris. Rd.</t>
  </si>
  <si>
    <t>Hallein</t>
  </si>
  <si>
    <t>Ap #256-536 Dolor Rd.</t>
  </si>
  <si>
    <t>Whangarei</t>
  </si>
  <si>
    <t>Poland</t>
  </si>
  <si>
    <t>1535 Aliquam Street</t>
  </si>
  <si>
    <t>Raichur</t>
  </si>
  <si>
    <t>4709 Ut St.</t>
  </si>
  <si>
    <t>Ap #335-8006 Eget, Rd.</t>
  </si>
  <si>
    <t>Albany</t>
  </si>
  <si>
    <t>Ap #702-2747 Ut Ave</t>
  </si>
  <si>
    <t>Rahimyar Khan</t>
  </si>
  <si>
    <t>Ireland</t>
  </si>
  <si>
    <t>8040 Eu Ave</t>
  </si>
  <si>
    <t>Kuruman</t>
  </si>
  <si>
    <t>487-2377 Et Rd.</t>
  </si>
  <si>
    <t>Apartadó</t>
  </si>
  <si>
    <t>P.O. Box 305, 4592 Risus. Av.</t>
  </si>
  <si>
    <t>Leersum</t>
  </si>
  <si>
    <t>4059 Mauris Street</t>
  </si>
  <si>
    <t>Adana</t>
  </si>
  <si>
    <t>970-8387 Suspendisse Street</t>
  </si>
  <si>
    <t>Muradiye</t>
  </si>
  <si>
    <t>407-6919 Et, Ave</t>
  </si>
  <si>
    <t>Barranco Minas</t>
  </si>
  <si>
    <t>Ap #358-9082 Praesent Rd.</t>
  </si>
  <si>
    <t>Llaillay</t>
  </si>
  <si>
    <t>India</t>
  </si>
  <si>
    <t>9692 Lectus Road</t>
  </si>
  <si>
    <t>Darwin</t>
  </si>
  <si>
    <t>South Africa</t>
  </si>
  <si>
    <t>P.O. Box 816, 7077 Augue Road</t>
  </si>
  <si>
    <t>Wieze</t>
  </si>
  <si>
    <t>Canada</t>
  </si>
  <si>
    <t>562-9178 Tincidunt Rd.</t>
  </si>
  <si>
    <t>Machelen</t>
  </si>
  <si>
    <t>977-5838 Non St.</t>
  </si>
  <si>
    <t>Sengkang</t>
  </si>
  <si>
    <t>Ap #934-9893 Sed, St.</t>
  </si>
  <si>
    <t>Thabazimbi</t>
  </si>
  <si>
    <t>Costa Rica</t>
  </si>
  <si>
    <t>Ap #307-5764 Interdum Street</t>
  </si>
  <si>
    <t>Uyo</t>
  </si>
  <si>
    <t>Ap #946-1886 Morbi Ave</t>
  </si>
  <si>
    <t>Tarnów</t>
  </si>
  <si>
    <t>Nigeria</t>
  </si>
  <si>
    <t>1371 Aliquam Rd.</t>
  </si>
  <si>
    <t>Oslo</t>
  </si>
  <si>
    <t>191-7433 Enim St.</t>
  </si>
  <si>
    <t>Anapolis</t>
  </si>
  <si>
    <t>Spain</t>
  </si>
  <si>
    <t>272-3678 Massa. Avenue</t>
  </si>
  <si>
    <t>Montigny-las-Metz</t>
  </si>
  <si>
    <t>Ap #947-4789 Libero St.</t>
  </si>
  <si>
    <t>Corroy-le-Châeteau</t>
  </si>
  <si>
    <t>P.O. Box 415, 6144 Mauris St.</t>
  </si>
  <si>
    <t>Cusco</t>
  </si>
  <si>
    <t>678-5365 Enim. Avenue</t>
  </si>
  <si>
    <t>Haaloch</t>
  </si>
  <si>
    <t>Ap #541-3259 Egestas Ave</t>
  </si>
  <si>
    <t>Germiston</t>
  </si>
  <si>
    <t>482-6101 Donec Avenue</t>
  </si>
  <si>
    <t>Agartala</t>
  </si>
  <si>
    <t>P.O. Box 766, 1927 Consequat St.</t>
  </si>
  <si>
    <t>Koppervik</t>
  </si>
  <si>
    <t>P.O. Box 162, 4202 Sem. Street</t>
  </si>
  <si>
    <t>Yunnan</t>
  </si>
  <si>
    <t>Brazil</t>
  </si>
  <si>
    <t>P.O. Box 935, 4240 Sem. Street</t>
  </si>
  <si>
    <t>Tarakan</t>
  </si>
  <si>
    <t>Ap #893-7480 Ipsum St.</t>
  </si>
  <si>
    <t>PÄarbaÅŸÄ</t>
  </si>
  <si>
    <t>959-5475 Nascetur Rd.</t>
  </si>
  <si>
    <t>Tabaco</t>
  </si>
  <si>
    <t>Ap #763-4986 Mauris St.</t>
  </si>
  <si>
    <t>Andong</t>
  </si>
  <si>
    <t>P.O. Box 296, 7265 Sem, Avenue</t>
  </si>
  <si>
    <t>Loupoigne</t>
  </si>
  <si>
    <t>923-1112 Ornare, St.</t>
  </si>
  <si>
    <t>Beausejour</t>
  </si>
  <si>
    <t>P.O. Box 640, 7680 Odio. Rd.</t>
  </si>
  <si>
    <t>Ludlow</t>
  </si>
  <si>
    <t>United Kingdom</t>
  </si>
  <si>
    <t>708-9419 Congue, Street</t>
  </si>
  <si>
    <t>Tame</t>
  </si>
  <si>
    <t>P.O. Box 983, 6635 Nunc Av.</t>
  </si>
  <si>
    <t>Castanhal</t>
  </si>
  <si>
    <t>Germany</t>
  </si>
  <si>
    <t>573-8240 Nulla Rd.</t>
  </si>
  <si>
    <t>Salvador</t>
  </si>
  <si>
    <t>P.O. Box 318, 7990 Velit. Road</t>
  </si>
  <si>
    <t>Te Awamutu</t>
  </si>
  <si>
    <t>New Zealand</t>
  </si>
  <si>
    <t>692-4812 Aliquet Avenue</t>
  </si>
  <si>
    <t>Puntarenas</t>
  </si>
  <si>
    <t>183-5830 In, St.</t>
  </si>
  <si>
    <t>Anhui</t>
  </si>
  <si>
    <t>Austria</t>
  </si>
  <si>
    <t>P.O. Box 174, 6258 Rutrum Avenue</t>
  </si>
  <si>
    <t>Hunan</t>
  </si>
  <si>
    <t>Ap #332-5612 Elit. St.</t>
  </si>
  <si>
    <t>Saint-Louis</t>
  </si>
  <si>
    <t>2340 Leo. Avenue</t>
  </si>
  <si>
    <t>Jiangxi</t>
  </si>
  <si>
    <t>8082 Sit Rd.</t>
  </si>
  <si>
    <t>Kohima</t>
  </si>
  <si>
    <t>P.O. Box 328, 5467 Ultrices St.</t>
  </si>
  <si>
    <t>South Jakarta</t>
  </si>
  <si>
    <t>947-3701 Convallis St.</t>
  </si>
  <si>
    <t>Notodden</t>
  </si>
  <si>
    <t>Ap #469-5317 Ut, St.</t>
  </si>
  <si>
    <t>Oviedo</t>
  </si>
  <si>
    <t>187-4613 Amet Rd.</t>
  </si>
  <si>
    <t>Veenendaal</t>
  </si>
  <si>
    <t>Ap #829-6698 Neque St.</t>
  </si>
  <si>
    <t>SuwaÅ‚ki</t>
  </si>
  <si>
    <t>Ap #535-9361 Tincidunt. Avenue</t>
  </si>
  <si>
    <t>Natales</t>
  </si>
  <si>
    <t>273-5901 Urna Street</t>
  </si>
  <si>
    <t>Sicuani</t>
  </si>
  <si>
    <t>Ap #567-5426 Ut Road</t>
  </si>
  <si>
    <t>Vashkivtsi</t>
  </si>
  <si>
    <t>Ap #856-1109 Tellus Rd.</t>
  </si>
  <si>
    <t>Aizwal</t>
  </si>
  <si>
    <t>855-6620 Urna. Avenue</t>
  </si>
  <si>
    <t>Hái PhÃng</t>
  </si>
  <si>
    <t>Ap #885-7363 Pede. Road</t>
  </si>
  <si>
    <t>Yeongju</t>
  </si>
  <si>
    <t>Ap #383-1098 Curabitur Road</t>
  </si>
  <si>
    <t>Zele</t>
  </si>
  <si>
    <t>496-5978 Tellus. St.</t>
  </si>
  <si>
    <t>Dnipro</t>
  </si>
  <si>
    <t>973-2486 Tincidunt St.</t>
  </si>
  <si>
    <t>Limoges</t>
  </si>
  <si>
    <t>Ap #899-1389 Cubilia Rd.</t>
  </si>
  <si>
    <t>Melitopol</t>
  </si>
  <si>
    <t>6823 Nascetur Rd.</t>
  </si>
  <si>
    <t>Lansing</t>
  </si>
  <si>
    <t>402-1407 Metus. Street</t>
  </si>
  <si>
    <t>Seogwipo</t>
  </si>
  <si>
    <t>9396 Convallis, Av.</t>
  </si>
  <si>
    <t>Baybay</t>
  </si>
  <si>
    <t>447-9096 Eu, Rd.</t>
  </si>
  <si>
    <t>Sterling Heights</t>
  </si>
  <si>
    <t>P.O. Box 375, 5828 Orci St.</t>
  </si>
  <si>
    <t>Ingelheim</t>
  </si>
  <si>
    <t>P.O. Box 335, 473 Tortor St.</t>
  </si>
  <si>
    <t>AlingsÃs</t>
  </si>
  <si>
    <t>P.O. Box 295, 6026 Rutrum St.</t>
  </si>
  <si>
    <t>Singapore</t>
  </si>
  <si>
    <t>Ap #900-698 Erat St.</t>
  </si>
  <si>
    <t>Imphal</t>
  </si>
  <si>
    <t>P.O. Box 401, 1442 Varius Street</t>
  </si>
  <si>
    <t>Okene</t>
  </si>
  <si>
    <t>Ap #616-6051 Hendrerit. St.</t>
  </si>
  <si>
    <t>Virginia</t>
  </si>
  <si>
    <t>P.O. Box 401, 3984 Faucibus Av.</t>
  </si>
  <si>
    <t>Khushab</t>
  </si>
  <si>
    <t>Ap #994-264 Sem Rd.</t>
  </si>
  <si>
    <t>Jeongeup</t>
  </si>
  <si>
    <t>Ap #126-9569 Mauris Ave</t>
  </si>
  <si>
    <t>Tuy HÃa</t>
  </si>
  <si>
    <t>5710 Ornare Avenue</t>
  </si>
  <si>
    <t>Pondicherry</t>
  </si>
  <si>
    <t>P.O. Box 140, 4500 Arcu Street</t>
  </si>
  <si>
    <t>Berdiansk</t>
  </si>
  <si>
    <t>328-1038 Aliquam Rd.</t>
  </si>
  <si>
    <t>Lagos</t>
  </si>
  <si>
    <t>P.O. Box 871, 2952 Cursus Av.</t>
  </si>
  <si>
    <t>Serang</t>
  </si>
  <si>
    <t>890-1779 Augue Road</t>
  </si>
  <si>
    <t>Tibet</t>
  </si>
  <si>
    <t>P.O. Box 188, 463 Lectus Ave</t>
  </si>
  <si>
    <t>GÃteborg</t>
  </si>
  <si>
    <t>351-5197 Donec Avenue</t>
  </si>
  <si>
    <t>Leticia</t>
  </si>
  <si>
    <t>Ap #146-5874 Enim Rd.</t>
  </si>
  <si>
    <t>Tengah</t>
  </si>
  <si>
    <t>Ap #843-849 Augue St.</t>
  </si>
  <si>
    <t>Hilversum</t>
  </si>
  <si>
    <t>628-5064 Non Avenue</t>
  </si>
  <si>
    <t>North Waziristan</t>
  </si>
  <si>
    <t>546 Facilisis Rd.</t>
  </si>
  <si>
    <t>Gansu</t>
  </si>
  <si>
    <t>959-7239 Eu Av.</t>
  </si>
  <si>
    <t>Annapolis Royal</t>
  </si>
  <si>
    <t>P.O. Box 676, 4733 Mauris. Street</t>
  </si>
  <si>
    <t>Iquitos</t>
  </si>
  <si>
    <t>382 At Av.</t>
  </si>
  <si>
    <t>Pirmasens</t>
  </si>
  <si>
    <t>P.O. Box 199, 9620 Nullam Avenue</t>
  </si>
  <si>
    <t>Odda</t>
  </si>
  <si>
    <t>7128 In, Ave</t>
  </si>
  <si>
    <t>Lo Espejo</t>
  </si>
  <si>
    <t>Sweden</t>
  </si>
  <si>
    <t>Ap #268-111 Scelerisque St.</t>
  </si>
  <si>
    <t>Vienna</t>
  </si>
  <si>
    <t>606-1073 Integer Rd.</t>
  </si>
  <si>
    <t>LeÃn</t>
  </si>
  <si>
    <t>Ap #725-9500 Cum Street</t>
  </si>
  <si>
    <t>Warri</t>
  </si>
  <si>
    <t>Ap #290-5439 Arcu. Street</t>
  </si>
  <si>
    <t>VÃrnamo</t>
  </si>
  <si>
    <t>Ap #703-3573 Mauris Street</t>
  </si>
  <si>
    <t>Putre</t>
  </si>
  <si>
    <t>Ap #423-7312 Venenatis Street</t>
  </si>
  <si>
    <t>NÃssjÃu</t>
  </si>
  <si>
    <t>Ap #319-1152 Diam. Av.</t>
  </si>
  <si>
    <t>Brechin</t>
  </si>
  <si>
    <t>Ap #986-5608 Nonummy Ave</t>
  </si>
  <si>
    <t>Tokoroa</t>
  </si>
  <si>
    <t>Ap #589-8863 Id Rd.</t>
  </si>
  <si>
    <t>Noicattaro</t>
  </si>
  <si>
    <t>985-197 Dignissim Rd.</t>
  </si>
  <si>
    <t>Weert</t>
  </si>
  <si>
    <t>Ap #641-449 Morbi Street</t>
  </si>
  <si>
    <t>San Fernando</t>
  </si>
  <si>
    <t>P.O. Box 719, 6571 Felis, St.</t>
  </si>
  <si>
    <t>Newcastle</t>
  </si>
  <si>
    <t>Ap #109-3545 Diam. Avenue</t>
  </si>
  <si>
    <t>Hawick</t>
  </si>
  <si>
    <t>P.O. Box 701, 5573 Ultricies Av.</t>
  </si>
  <si>
    <t>Stratford</t>
  </si>
  <si>
    <t>996-3985 Ut Avenue</t>
  </si>
  <si>
    <t>Mariupol</t>
  </si>
  <si>
    <t>Ap #229-1568 Rutrum Ave</t>
  </si>
  <si>
    <t>Bengkulu</t>
  </si>
  <si>
    <t>850-7934 Libero. Av.</t>
  </si>
  <si>
    <t>Tiel</t>
  </si>
  <si>
    <t>348-1469 Risus. Street</t>
  </si>
  <si>
    <t>Gorinchem</t>
  </si>
  <si>
    <t>4205 Sem. St.</t>
  </si>
  <si>
    <t>Tregaron</t>
  </si>
  <si>
    <t>706-1891 Sapien. Street</t>
  </si>
  <si>
    <t>Bruck an der Mur</t>
  </si>
  <si>
    <t>P.O. Box 523, 2555 Etiam Street</t>
  </si>
  <si>
    <t>Acquasanta Terme</t>
  </si>
  <si>
    <t>P.O. Box 270, 9685 Ultrices Av.</t>
  </si>
  <si>
    <t>Baltasound</t>
  </si>
  <si>
    <t>P.O. Box 255, 8499 Euismod Rd.</t>
  </si>
  <si>
    <t>Dutse</t>
  </si>
  <si>
    <t>578-569 Ut Rd.</t>
  </si>
  <si>
    <t>Ila</t>
  </si>
  <si>
    <t>P.O. Box 107, 4678 Libero Rd.</t>
  </si>
  <si>
    <t>Tagbilaran</t>
  </si>
  <si>
    <t>534-3131 Purus. Av.</t>
  </si>
  <si>
    <t>Bergen</t>
  </si>
  <si>
    <t>Ap #639-2928 A Av.</t>
  </si>
  <si>
    <t>Billings</t>
  </si>
  <si>
    <t>727-3830 Nunc Rd.</t>
  </si>
  <si>
    <t>Quy Nhaen</t>
  </si>
  <si>
    <t>P.O. Box 870, 2648 Dignissim St.</t>
  </si>
  <si>
    <t>Gadag Betigeri</t>
  </si>
  <si>
    <t>757-8133 Auctor Avenue</t>
  </si>
  <si>
    <t>Murcia</t>
  </si>
  <si>
    <t>1635 Ornare Street</t>
  </si>
  <si>
    <t>Cork</t>
  </si>
  <si>
    <t>Ap #398-3787 Mauris Rd.</t>
  </si>
  <si>
    <t>Sapele</t>
  </si>
  <si>
    <t>312-407 Sit Rd.</t>
  </si>
  <si>
    <t>LinkÃping</t>
  </si>
  <si>
    <t>3679 Bibendum Road</t>
  </si>
  <si>
    <t>MÅlin</t>
  </si>
  <si>
    <t>497-4992 Orci. Road</t>
  </si>
  <si>
    <t>Panjim</t>
  </si>
  <si>
    <t>577-7529 Scelerisque, Ave</t>
  </si>
  <si>
    <t>Kurram Agency</t>
  </si>
  <si>
    <t>104-8476 Aliquam Av.</t>
  </si>
  <si>
    <t>Kaaskerke</t>
  </si>
  <si>
    <t>962-5985 Nam Ave</t>
  </si>
  <si>
    <t>Brahmapur</t>
  </si>
  <si>
    <t>Ap #719-4908 Felis Rd.</t>
  </si>
  <si>
    <t>Watson Lake</t>
  </si>
  <si>
    <t>747-3083 Ante Rd.</t>
  </si>
  <si>
    <t>SchwÃbisch GmÃnd</t>
  </si>
  <si>
    <t>Ap #581-6611 In Av.</t>
  </si>
  <si>
    <t>Volda</t>
  </si>
  <si>
    <t>827-1481 Imperdiet Ave</t>
  </si>
  <si>
    <t>Wismar</t>
  </si>
  <si>
    <t>458-4726 Curabitur Rd.</t>
  </si>
  <si>
    <t>Denpasar</t>
  </si>
  <si>
    <t>P.O. Box 243, 6469 Nonummy Street</t>
  </si>
  <si>
    <t>Rockford</t>
  </si>
  <si>
    <t>264-4714 In, Road</t>
  </si>
  <si>
    <t>Laguna Blanca</t>
  </si>
  <si>
    <t>P.O. Box 979, 2580 Arcu. Avenue</t>
  </si>
  <si>
    <t>Abeokuta</t>
  </si>
  <si>
    <t>Ap #248-3351 Placerat, Street</t>
  </si>
  <si>
    <t>Tabuk</t>
  </si>
  <si>
    <t>Ap #207-6900 Non St.</t>
  </si>
  <si>
    <t>P.O. Box 305, 6095 Ornare Av.</t>
  </si>
  <si>
    <t>Namsos</t>
  </si>
  <si>
    <t>P.O. Box 252, 3151 Nisl. Road</t>
  </si>
  <si>
    <t>Lanester</t>
  </si>
  <si>
    <t>Ap #888-4624 Nunc St.</t>
  </si>
  <si>
    <t>Van</t>
  </si>
  <si>
    <t>Ap #868-589 Facilisis. Avenue</t>
  </si>
  <si>
    <t>Hamilton</t>
  </si>
  <si>
    <t>905-2891 Facilisis. Road</t>
  </si>
  <si>
    <t>Montauban</t>
  </si>
  <si>
    <t>Ap #163-847 Feugiat Street</t>
  </si>
  <si>
    <t>Guizhou</t>
  </si>
  <si>
    <t>8468 Sed Ave</t>
  </si>
  <si>
    <t>Mamuju</t>
  </si>
  <si>
    <t>P.O. Box 288, 3442 Vestibulum, Rd.</t>
  </si>
  <si>
    <t>Tumaco</t>
  </si>
  <si>
    <t>303-3788 Metus Avenue</t>
  </si>
  <si>
    <t>Mount Gambier</t>
  </si>
  <si>
    <t>484-9937 Dolor Rd.</t>
  </si>
  <si>
    <t>Geelong</t>
  </si>
  <si>
    <t>675-7444 Sodales Street</t>
  </si>
  <si>
    <t>Fortune</t>
  </si>
  <si>
    <t>Ap #935-5272 Est, Rd.</t>
  </si>
  <si>
    <t>Anklam</t>
  </si>
  <si>
    <t>762-1781 Phasellus Road</t>
  </si>
  <si>
    <t>San Pedro</t>
  </si>
  <si>
    <t>P.O. Box 372, 7944 Dolor St.</t>
  </si>
  <si>
    <t>RÃ­o Bueno</t>
  </si>
  <si>
    <t>653-8312 Sed Ave</t>
  </si>
  <si>
    <t>River Valley</t>
  </si>
  <si>
    <t>150-8415 Aenean Avenue</t>
  </si>
  <si>
    <t>Jafarabad</t>
  </si>
  <si>
    <t>Ap #469-2768 Cubilia Avenue</t>
  </si>
  <si>
    <t>Caloundra</t>
  </si>
  <si>
    <t>523 Vitae, Street</t>
  </si>
  <si>
    <t>Delhi</t>
  </si>
  <si>
    <t>3486 Accumsan Rd.</t>
  </si>
  <si>
    <t>Ãkersberga</t>
  </si>
  <si>
    <t>P.O. Box 757, 8487 Sem, Rd.</t>
  </si>
  <si>
    <t>Gunsan</t>
  </si>
  <si>
    <t>P.O. Box 854, 6994 Tempor Ave</t>
  </si>
  <si>
    <t>Heilongjiang</t>
  </si>
  <si>
    <t>P.O. Box 653, 9969 Facilisis Road</t>
  </si>
  <si>
    <t>Gols</t>
  </si>
  <si>
    <t>Ap #593-6438 Lectus. Avenue</t>
  </si>
  <si>
    <t>Pontianak</t>
  </si>
  <si>
    <t>4283 Interdum Avenue</t>
  </si>
  <si>
    <t>RÃ­o IbÃez</t>
  </si>
  <si>
    <t>Ap #439-9950 Dolor Avenue</t>
  </si>
  <si>
    <t>Piedras Negras</t>
  </si>
  <si>
    <t>460-4067 Pharetra. St.</t>
  </si>
  <si>
    <t>Porsgrunn</t>
  </si>
  <si>
    <t>Ap #551-3991 Suscipit St.</t>
  </si>
  <si>
    <t>Ladysmith</t>
  </si>
  <si>
    <t>Ap #411-8457 Ut, Avenue</t>
  </si>
  <si>
    <t>General Santos</t>
  </si>
  <si>
    <t>Ap #585-9457 Ac Street</t>
  </si>
  <si>
    <t>Ebenthal in KÃrnten</t>
  </si>
  <si>
    <t>964-3779 Porttitor Rd.</t>
  </si>
  <si>
    <t>Tyumen</t>
  </si>
  <si>
    <t>Ap #968-8059 Dui. Ave</t>
  </si>
  <si>
    <t>San Luis PotosÃ­</t>
  </si>
  <si>
    <t>Ap #553-1641 Consequat, Road</t>
  </si>
  <si>
    <t>Purranque</t>
  </si>
  <si>
    <t>790-1144 Sed Av.</t>
  </si>
  <si>
    <t>Siquirres</t>
  </si>
  <si>
    <t>Ap #105-8738 Pellentesque Avenue</t>
  </si>
  <si>
    <t>Barranca</t>
  </si>
  <si>
    <t>6157 Vel, Ave</t>
  </si>
  <si>
    <t>Wodonga</t>
  </si>
  <si>
    <t>243-2729 Eget Street</t>
  </si>
  <si>
    <t>Ikot Ekpene</t>
  </si>
  <si>
    <t>8225 Sem Rd.</t>
  </si>
  <si>
    <t>Mexico City</t>
  </si>
  <si>
    <t>Ap #459-2385 Morbi Avenue</t>
  </si>
  <si>
    <t>CÃceres</t>
  </si>
  <si>
    <t>1511 Phasellus Street</t>
  </si>
  <si>
    <t>Coevorden</t>
  </si>
  <si>
    <t>Ap #301-9196 Aliquam St.</t>
  </si>
  <si>
    <t>Warburg</t>
  </si>
  <si>
    <t>958-7215 Justo Road</t>
  </si>
  <si>
    <t>San Pablo</t>
  </si>
  <si>
    <t>585-9084 Urna. St.</t>
  </si>
  <si>
    <t>TehuacÃn</t>
  </si>
  <si>
    <t>Ap #988-2798 Phasellus Street</t>
  </si>
  <si>
    <t>Okpoko</t>
  </si>
  <si>
    <t>9008 Dui Rd.</t>
  </si>
  <si>
    <t>Pukekohe</t>
  </si>
  <si>
    <t>756-6597 In, Av.</t>
  </si>
  <si>
    <t>Waren</t>
  </si>
  <si>
    <t>5200 Amet Ave</t>
  </si>
  <si>
    <t>802-6219 Nunc Street</t>
  </si>
  <si>
    <t>Yellowknife</t>
  </si>
  <si>
    <t>Ap #112-7571 Sodales Avenue</t>
  </si>
  <si>
    <t>Ap #941-5173 Sed Road</t>
  </si>
  <si>
    <t>Burgos</t>
  </si>
  <si>
    <t>Ap #619-6208 Eu St.</t>
  </si>
  <si>
    <t>Khmelnytskyi</t>
  </si>
  <si>
    <t>774-3632 Metus Av.</t>
  </si>
  <si>
    <t>Hudiksvall</t>
  </si>
  <si>
    <t>P.O. Box 303, 7338 Leo, Ave</t>
  </si>
  <si>
    <t>Cagayan de Oro</t>
  </si>
  <si>
    <t>799-1772 Eu Rd.</t>
  </si>
  <si>
    <t>Goes</t>
  </si>
  <si>
    <t>387-9819 A Rd.</t>
  </si>
  <si>
    <t>Mojokerto</t>
  </si>
  <si>
    <t>Ap #396-1807 Lectus. St.</t>
  </si>
  <si>
    <t>Sandy</t>
  </si>
  <si>
    <t>P.O. Box 919, 7525 Pharetra. Av.</t>
  </si>
  <si>
    <t>Rennes</t>
  </si>
  <si>
    <t>9694 Ullamcorper, Avenue</t>
  </si>
  <si>
    <t>Ap #924-6737 Sollicitudin St.</t>
  </si>
  <si>
    <t>7180 Molestie Av.</t>
  </si>
  <si>
    <t>Bhimber</t>
  </si>
  <si>
    <t>496-9948 Ornare Road</t>
  </si>
  <si>
    <t>Cagnes-sur-Mer</t>
  </si>
  <si>
    <t>356-7483 Cursus St.</t>
  </si>
  <si>
    <t>Villarrica</t>
  </si>
  <si>
    <t>464 Eu St.</t>
  </si>
  <si>
    <t>La Seyne-sur-Mer</t>
  </si>
  <si>
    <t>Ap #384-6023 Rutrum, Rd.</t>
  </si>
  <si>
    <t>Colchane</t>
  </si>
  <si>
    <t>2205 Ligula. Rd.</t>
  </si>
  <si>
    <t>Berlin</t>
  </si>
  <si>
    <t>285-8705 Pede Rd.</t>
  </si>
  <si>
    <t>683-8217 Adipiscing Avenue</t>
  </si>
  <si>
    <t>Santander</t>
  </si>
  <si>
    <t>Ap #709-9028 Arcu. Rd.</t>
  </si>
  <si>
    <t>Cali</t>
  </si>
  <si>
    <t>P.O. Box 466, 5299 Sed Avenue</t>
  </si>
  <si>
    <t>Bima</t>
  </si>
  <si>
    <t>6837 Vitae Street</t>
  </si>
  <si>
    <t>Mandai</t>
  </si>
  <si>
    <t>470-5231 At, Av.</t>
  </si>
  <si>
    <t>Saint-LÃ´</t>
  </si>
  <si>
    <t>458 Nullam Rd.</t>
  </si>
  <si>
    <t>Baddeck</t>
  </si>
  <si>
    <t>Ap #934-2005 In, Rd.</t>
  </si>
  <si>
    <t>Dollard-des-Ormeaux</t>
  </si>
  <si>
    <t>Ap #899-5428 Ornare, Street</t>
  </si>
  <si>
    <t>Alva</t>
  </si>
  <si>
    <t>242-1880 Vitae Avenue</t>
  </si>
  <si>
    <t>Bolsward</t>
  </si>
  <si>
    <t>Ap #722-365 Mi Avenue</t>
  </si>
  <si>
    <t>Flekkefjord</t>
  </si>
  <si>
    <t>244-918 Velit. Rd.</t>
  </si>
  <si>
    <t>753-6132 Vestibulum Avenue</t>
  </si>
  <si>
    <t>Bajaur Agency</t>
  </si>
  <si>
    <t>Ap #205-3944 Aliquam Rd.</t>
  </si>
  <si>
    <t>Izium</t>
  </si>
  <si>
    <t>424-965 Mollis. Road</t>
  </si>
  <si>
    <t>Hamburg</t>
  </si>
  <si>
    <t>P.O. Box 378, 2883 Est St.</t>
  </si>
  <si>
    <t>Evere</t>
  </si>
  <si>
    <t>Ap #983-1506 Vulputate Av.</t>
  </si>
  <si>
    <t>Dole</t>
  </si>
  <si>
    <t>525-2811 Malesuada Rd.</t>
  </si>
  <si>
    <t>Columbus</t>
  </si>
  <si>
    <t>Ap #684-6828 At Ave</t>
  </si>
  <si>
    <t>SuruÃ§</t>
  </si>
  <si>
    <t>175 Ac Rd.</t>
  </si>
  <si>
    <t>Tuticorin</t>
  </si>
  <si>
    <t>Ap #944-7127 Lorem St.</t>
  </si>
  <si>
    <t>Mo i Rana</t>
  </si>
  <si>
    <t>399-6218 Posuere Rd.</t>
  </si>
  <si>
    <t>MÃrida</t>
  </si>
  <si>
    <t>Ap #553-1867 Parturient Rd.</t>
  </si>
  <si>
    <t>Gebze</t>
  </si>
  <si>
    <t>P.O. Box 939, 5130 Nec Rd.</t>
  </si>
  <si>
    <t>Kinrooi</t>
  </si>
  <si>
    <t>436-9160 Mauris St.</t>
  </si>
  <si>
    <t>Kharmang</t>
  </si>
  <si>
    <t>Ap #132-849 Sem Ave</t>
  </si>
  <si>
    <t>Tilburg</t>
  </si>
  <si>
    <t>P.O. Box 410, 2170 Quisque Street</t>
  </si>
  <si>
    <t>Kyiv</t>
  </si>
  <si>
    <t>Ap #265-7531 Nibh Ave</t>
  </si>
  <si>
    <t>Kongsvinger</t>
  </si>
  <si>
    <t>P.O. Box 476, 5345 Cras Rd.</t>
  </si>
  <si>
    <t>Thá Dáu Má</t>
  </si>
  <si>
    <t>P.O. Box 269, 4592 Ipsum St.</t>
  </si>
  <si>
    <t>Racine</t>
  </si>
  <si>
    <t>734-5871 Vestibulum, Rd.</t>
  </si>
  <si>
    <t>Tarma</t>
  </si>
  <si>
    <t>176-3102 Morbi Rd.</t>
  </si>
  <si>
    <t>Hebei</t>
  </si>
  <si>
    <t>4536 Sed Road</t>
  </si>
  <si>
    <t>Ghanche</t>
  </si>
  <si>
    <t>561-8117 Non, St.</t>
  </si>
  <si>
    <t>Inner Mongolia</t>
  </si>
  <si>
    <t>907-3703 Facilisis St.</t>
  </si>
  <si>
    <t>Valledupar</t>
  </si>
  <si>
    <t>5063 Pellentesque Rd.</t>
  </si>
  <si>
    <t>Ap #713-9382 Non Av.</t>
  </si>
  <si>
    <t>Pelarco</t>
  </si>
  <si>
    <t>Ap #698-8956 Ac Ave</t>
  </si>
  <si>
    <t>PoznaÅ„</t>
  </si>
  <si>
    <t>421-9280 Aliquam Av.</t>
  </si>
  <si>
    <t>Bacoor</t>
  </si>
  <si>
    <t>Ap #675-7365 Dui Rd.</t>
  </si>
  <si>
    <t>Timaru</t>
  </si>
  <si>
    <t>P.O. Box 270, 7796 Dolor Ave</t>
  </si>
  <si>
    <t>Castelnovo del Friuli</t>
  </si>
  <si>
    <t>P.O. Box 369, 6028 Sagittis. Street</t>
  </si>
  <si>
    <t>Neunkirchen</t>
  </si>
  <si>
    <t>565-1213 At Street</t>
  </si>
  <si>
    <t>Puerto Varas</t>
  </si>
  <si>
    <t>4758 Semper Av.</t>
  </si>
  <si>
    <t>Rangiora</t>
  </si>
  <si>
    <t>Ap #917-2299 Donec Avenue</t>
  </si>
  <si>
    <t>Heerhugowaard</t>
  </si>
  <si>
    <t>Ap #733-3813 Proin St.</t>
  </si>
  <si>
    <t>Ap #391-3742 In, St.</t>
  </si>
  <si>
    <t>352-8715 Gravida Road</t>
  </si>
  <si>
    <t>Pica</t>
  </si>
  <si>
    <t>494-8905 Morbi Av.</t>
  </si>
  <si>
    <t>Almere</t>
  </si>
  <si>
    <t>Ap #726-5686 Sed Road</t>
  </si>
  <si>
    <t>Stafford</t>
  </si>
  <si>
    <t>587 Enim, Avenue</t>
  </si>
  <si>
    <t>Marina South</t>
  </si>
  <si>
    <t>758 Mus. St.</t>
  </si>
  <si>
    <t>Zapopan</t>
  </si>
  <si>
    <t>P.O. Box 961, 4361 Lorem St.</t>
  </si>
  <si>
    <t>Foligno</t>
  </si>
  <si>
    <t>Ap #859-7554 Ante St.</t>
  </si>
  <si>
    <t>Cedar Rapids</t>
  </si>
  <si>
    <t>4371 Donec Street</t>
  </si>
  <si>
    <t>Kinross</t>
  </si>
  <si>
    <t>Ap #964-8365 Velit. Road</t>
  </si>
  <si>
    <t>Montague</t>
  </si>
  <si>
    <t>424-1883 Facilisis, Av.</t>
  </si>
  <si>
    <t>Kettering</t>
  </si>
  <si>
    <t>167-2256 Euismod Rd.</t>
  </si>
  <si>
    <t>Mokpo</t>
  </si>
  <si>
    <t>P.O. Box 535, 9192 Dictum. St.</t>
  </si>
  <si>
    <t>Kaduna</t>
  </si>
  <si>
    <t>P.O. Box 651, 9248 Tortor. Av.</t>
  </si>
  <si>
    <t>La UniÃ³n</t>
  </si>
  <si>
    <t>Ap #453-3485 Imperdiet Rd.</t>
  </si>
  <si>
    <t>Steinkjer</t>
  </si>
  <si>
    <t>P.O. Box 896, 5796 Nec, St.</t>
  </si>
  <si>
    <t>P.O. Box 535, 1822 Suspendisse Street</t>
  </si>
  <si>
    <t>Narimanov</t>
  </si>
  <si>
    <t>763-6237 Id, Rd.</t>
  </si>
  <si>
    <t>Sujawal</t>
  </si>
  <si>
    <t>712-1802 Proin Avenue</t>
  </si>
  <si>
    <t>McCallum</t>
  </si>
  <si>
    <t>ID - Utente</t>
  </si>
  <si>
    <t>Indirizzo Airbnb</t>
  </si>
  <si>
    <t>Città Airbnb</t>
  </si>
  <si>
    <t>Costo a Notte (€)</t>
  </si>
  <si>
    <t>Numero Notti</t>
  </si>
  <si>
    <t>Paese di provenienza</t>
  </si>
  <si>
    <t>Data di Nascita</t>
  </si>
  <si>
    <t>Membri della Famiglia</t>
  </si>
  <si>
    <t>Valutazione</t>
  </si>
  <si>
    <t>Valutazione sull'attenzione all'ambiente della città</t>
  </si>
  <si>
    <t>Rent Mezzo - Auto</t>
  </si>
  <si>
    <t>Rent Mezzo - Biciletta</t>
  </si>
  <si>
    <t>Rent Mezzo - Monopattino</t>
  </si>
  <si>
    <t>Domande</t>
  </si>
  <si>
    <t>Risposta</t>
  </si>
  <si>
    <t>Processo in breve (max 20 parole)</t>
  </si>
  <si>
    <t>1. Quanti ID - Utenteci sono (colonna A)?</t>
  </si>
  <si>
    <t>2. Quanti ID - Utente unici ci sono (colonna A)?</t>
  </si>
  <si>
    <t>3. Quanti ID - Utente non hanno mai soggiornato a Dublino (Dublin)?</t>
  </si>
  <si>
    <t>4. Qual è il numero di membri per gruppo familiare più frequente?</t>
  </si>
  <si>
    <t>5. All'interno dei Paesi vi è un campo scritto in modo errato. Indica in quale riga è presente.</t>
  </si>
  <si>
    <t>6. Quanti ID - Utente hanno sostenuto una spesa maggiore di 300€?</t>
  </si>
  <si>
    <t>7. Quale ID - Utente a sostenuto la spesa minore?</t>
  </si>
  <si>
    <t>8. Quanti ID - Utente hanno il numero più elevato di membri in famiglia? Quanti sono i membri di questi gruppi familiari?</t>
  </si>
  <si>
    <t>9. Quanti ID - Utente hanno più di 30 anni? (Calcolare la data al giorno in cui si effettua il test, non solo anno in corso)</t>
  </si>
  <si>
    <t>10. Quanti ID - Utente hanno dato una valutazione all'appartamento più alta o uguale a 6?</t>
  </si>
  <si>
    <t>11. Qualche ID - Utente ha affittato sia un monopattino, che un'auto?</t>
  </si>
  <si>
    <t>12. Qual è il mezzo più affittato dagli utenti?</t>
  </si>
  <si>
    <t>13. Nelle città valutate a livello ambientale con valore uguale o maggiore di 6, sono maggiormente affittate le auto o i mezzi a basso impatto ambientale? Se i secondi quale di più?</t>
  </si>
  <si>
    <t>14. Indica la spesa media totale per singolo membro della famiglia</t>
  </si>
  <si>
    <t>15. Quali città hanno ottenuto un alto punteggio ambientale e un alto valore sull'appartamento in cui hanno alloggiato gli utenti?</t>
  </si>
  <si>
    <t>Riga 20</t>
  </si>
  <si>
    <t>Grand Total</t>
  </si>
  <si>
    <t>Row Labels</t>
  </si>
  <si>
    <t>(Multiple Items)</t>
  </si>
  <si>
    <t>Count of Città Airbnb</t>
  </si>
  <si>
    <t>Ho usato la funzione conta in tutta la colonna A</t>
  </si>
  <si>
    <t>All</t>
  </si>
  <si>
    <t>Distinct Count of ID - Utente</t>
  </si>
  <si>
    <t>Ho usato il distinct count ID sul pivot</t>
  </si>
  <si>
    <t>Average of Membri della Famiglia</t>
  </si>
  <si>
    <t>Su pivot ho utilizzato average dei membri della famiglia</t>
  </si>
  <si>
    <t>Ho creato una pivot, usando il distinct count, per poi filtrarla deselezionando Dublin, menzionata 3 volte nella tabella, per un risultato di 286</t>
  </si>
  <si>
    <t>Senza Dublino</t>
  </si>
  <si>
    <t>Tramite la tabella pivot sono facilmente riuscito a risalire all'ID</t>
  </si>
  <si>
    <t>ID 4483</t>
  </si>
  <si>
    <t>auto e monopattino con 146 affitti per parte</t>
  </si>
  <si>
    <t>Ho trovato il risultato usando la funzione countif</t>
  </si>
  <si>
    <t>46 &amp; 7 sono I membri di questi gruppi familiari</t>
  </si>
  <si>
    <t>Per calcolare quanti sono I membri dei gruppi familiari più elevati ho usato la funzione MAX sulla colonna, mentre per trovare il risultato di quanti ID hanno questo numero più elevato ho usato CountIF con il criterio di 7</t>
  </si>
  <si>
    <t>Ho creato una nuova colonna con la somma totale, per poi creare una pivot, mettendo la somma totale nelle values ed eseguendo un countif</t>
  </si>
  <si>
    <t>Ho usato la funzione count if</t>
  </si>
  <si>
    <t>Età</t>
  </si>
  <si>
    <t>Ho prima creato una nuova colonna calcolando l'età alla data di oggi, per poi usare count if.</t>
  </si>
  <si>
    <t>Si,74</t>
  </si>
  <si>
    <t>Ho prima moltiplicato la somma per notte per le notti, per poi dividerlo per I membri della famiglia e infine utilizzando la funzione average</t>
  </si>
  <si>
    <t>Thabazimbi,PÄarbaÅŸÄ, Terma,Denpasar</t>
  </si>
  <si>
    <t>Ho ricavato le città tramite la tabella pivot</t>
  </si>
  <si>
    <t>I mezzi a basso impatto ambientale,sono stati affittati con un risultato di parità</t>
  </si>
  <si>
    <t>Ho trovato il risultato usando la tabella pivot</t>
  </si>
  <si>
    <t>Errore trovato col filtro e tabella pivot</t>
  </si>
  <si>
    <t>Tramite uso di tabella pivot e filtri</t>
  </si>
  <si>
    <t>Somma tot. divisa per membri della famiglia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</si>
</sst>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 [$€-1];[Red]\-#,##0\ [$€-1]"/>
    <numFmt numFmtId="165" formatCode="_-[$€-2]\ * #,##0.00_-;\-[$€-2]\ * #,##0.00_-;_-[$€-2]\ * &quot;-&quot;??_-;_-@_-"/>
  </numFmts>
  <fonts count="9" x14ac:knownFonts="1">
    <font>
      <sz val="11"/>
      <color theme="1"/>
      <name val="Calibri"/>
      <family val="2"/>
      <scheme val="minor"/>
    </font>
    <font>
      <sz val="11"/>
      <color theme="1"/>
      <name val="Calibri Light"/>
      <family val="2"/>
    </font>
    <font>
      <sz val="11"/>
      <color theme="1"/>
      <name val="Arial"/>
      <family val="2"/>
    </font>
    <font>
      <sz val="11"/>
      <color rgb="FF202124"/>
      <name val="Arial"/>
      <family val="2"/>
    </font>
    <font>
      <b/>
      <sz val="11"/>
      <color theme="1"/>
      <name val="Arial"/>
      <family val="2"/>
    </font>
    <font>
      <b/>
      <sz val="11"/>
      <color theme="1"/>
      <name val="Calibri Light"/>
      <family val="2"/>
    </font>
    <font>
      <b/>
      <sz val="11"/>
      <color theme="1"/>
      <name val="Calibri"/>
      <family val="2"/>
    </font>
    <font>
      <sz val="11"/>
      <color theme="1"/>
      <name val="Calibri"/>
      <family val="2"/>
    </font>
    <font>
      <sz val="10"/>
      <color theme="1"/>
      <name val="Arial"/>
      <family val="2"/>
    </font>
  </fonts>
  <fills count="7">
    <fill>
      <patternFill patternType="none"/>
    </fill>
    <fill>
      <patternFill patternType="gray125"/>
    </fill>
    <fill>
      <patternFill patternType="solid">
        <fgColor rgb="FFFFFFFF"/>
        <bgColor indexed="64"/>
      </patternFill>
    </fill>
    <fill>
      <patternFill patternType="solid">
        <fgColor rgb="FFE2EFDA"/>
        <bgColor indexed="64"/>
      </patternFill>
    </fill>
    <fill>
      <patternFill patternType="solid">
        <fgColor rgb="FFFFF2CC"/>
        <bgColor indexed="64"/>
      </patternFill>
    </fill>
    <fill>
      <patternFill patternType="solid">
        <fgColor theme="0" tint="-0.14999847407452621"/>
        <bgColor theme="0" tint="-0.14999847407452621"/>
      </patternFill>
    </fill>
    <fill>
      <patternFill patternType="solid">
        <fgColor theme="3" tint="0.79998168889431442"/>
        <bgColor indexed="64"/>
      </patternFill>
    </fill>
  </fills>
  <borders count="10">
    <border>
      <left/>
      <right/>
      <top/>
      <bottom/>
      <diagonal/>
    </border>
    <border>
      <left style="medium">
        <color rgb="FFCCCCCC"/>
      </left>
      <right style="medium">
        <color rgb="FFCCCCCC"/>
      </right>
      <top style="medium">
        <color rgb="FFCCCCCC"/>
      </top>
      <bottom style="medium">
        <color rgb="FFCCCCCC"/>
      </bottom>
      <diagonal/>
    </border>
    <border>
      <left style="medium">
        <color rgb="FF000000"/>
      </left>
      <right style="medium">
        <color rgb="FF000000"/>
      </right>
      <top style="medium">
        <color rgb="FF000000"/>
      </top>
      <bottom style="medium">
        <color rgb="FF000000"/>
      </bottom>
      <diagonal/>
    </border>
    <border>
      <left style="medium">
        <color rgb="FFCCCCCC"/>
      </left>
      <right style="medium">
        <color rgb="FF000000"/>
      </right>
      <top style="medium">
        <color rgb="FF000000"/>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style="medium">
        <color rgb="FFCCCCCC"/>
      </left>
      <right/>
      <top style="medium">
        <color rgb="FFCCCCCC"/>
      </top>
      <bottom style="medium">
        <color rgb="FFCCCCCC"/>
      </bottom>
      <diagonal/>
    </border>
    <border>
      <left style="medium">
        <color rgb="FFCCCCCC"/>
      </left>
      <right style="medium">
        <color rgb="FFCCCCCC"/>
      </right>
      <top style="medium">
        <color rgb="FFCCCCCC"/>
      </top>
      <bottom/>
      <diagonal/>
    </border>
    <border>
      <left style="medium">
        <color rgb="FFCCCCCC"/>
      </left>
      <right/>
      <top style="medium">
        <color rgb="FFCCCCCC"/>
      </top>
      <bottom/>
      <diagonal/>
    </border>
    <border>
      <left style="medium">
        <color rgb="FFCCCCCC"/>
      </left>
      <right/>
      <top style="medium">
        <color rgb="FFCCCCCC"/>
      </top>
      <bottom style="thin">
        <color theme="1"/>
      </bottom>
      <diagonal/>
    </border>
  </borders>
  <cellStyleXfs count="1">
    <xf numFmtId="0" fontId="0" fillId="0" borderId="0"/>
  </cellStyleXfs>
  <cellXfs count="50">
    <xf numFmtId="0" fontId="0" fillId="0" borderId="0" xfId="0"/>
    <xf numFmtId="0" fontId="1" fillId="0" borderId="1" xfId="0" applyFont="1" applyBorder="1" applyAlignment="1">
      <alignment horizontal="center" wrapText="1"/>
    </xf>
    <xf numFmtId="0" fontId="6" fillId="3" borderId="2" xfId="0" applyFont="1" applyFill="1" applyBorder="1" applyAlignment="1">
      <alignment wrapText="1"/>
    </xf>
    <xf numFmtId="0" fontId="6" fillId="3" borderId="3" xfId="0" applyFont="1" applyFill="1" applyBorder="1" applyAlignment="1">
      <alignment wrapText="1"/>
    </xf>
    <xf numFmtId="0" fontId="7" fillId="0" borderId="4" xfId="0" applyFont="1" applyBorder="1" applyAlignment="1">
      <alignment wrapText="1"/>
    </xf>
    <xf numFmtId="0" fontId="8" fillId="4" borderId="5" xfId="0" applyFont="1" applyFill="1" applyBorder="1" applyAlignment="1">
      <alignment wrapText="1"/>
    </xf>
    <xf numFmtId="0" fontId="8" fillId="0" borderId="5" xfId="0" applyFont="1" applyBorder="1" applyAlignment="1">
      <alignment wrapText="1"/>
    </xf>
    <xf numFmtId="0" fontId="8" fillId="4" borderId="5" xfId="0" applyFont="1" applyFill="1" applyBorder="1" applyAlignment="1">
      <alignment horizontal="right" wrapText="1"/>
    </xf>
    <xf numFmtId="0" fontId="1" fillId="0" borderId="6" xfId="0" applyFont="1" applyBorder="1" applyAlignment="1">
      <alignment horizontal="center" wrapText="1"/>
    </xf>
    <xf numFmtId="0" fontId="1" fillId="0" borderId="7" xfId="0" applyFont="1" applyBorder="1" applyAlignment="1">
      <alignment horizontal="center" wrapText="1"/>
    </xf>
    <xf numFmtId="0" fontId="1" fillId="0" borderId="8" xfId="0" applyFont="1" applyBorder="1" applyAlignment="1">
      <alignment horizontal="center" wrapText="1"/>
    </xf>
    <xf numFmtId="0" fontId="0" fillId="0" borderId="0" xfId="0" pivotButton="1"/>
    <xf numFmtId="0" fontId="0" fillId="0" borderId="0" xfId="0" applyAlignment="1">
      <alignment horizontal="left"/>
    </xf>
    <xf numFmtId="1" fontId="0" fillId="0" borderId="0" xfId="0" applyNumberFormat="1"/>
    <xf numFmtId="0" fontId="4" fillId="3" borderId="8" xfId="0" applyFont="1" applyFill="1" applyBorder="1" applyAlignment="1">
      <alignment horizontal="center" vertical="top" wrapText="1"/>
    </xf>
    <xf numFmtId="0" fontId="5" fillId="3" borderId="8" xfId="0" applyFont="1" applyFill="1" applyBorder="1" applyAlignment="1">
      <alignment vertical="top" wrapText="1"/>
    </xf>
    <xf numFmtId="0" fontId="5" fillId="3" borderId="8" xfId="0" applyFont="1" applyFill="1" applyBorder="1" applyAlignment="1">
      <alignment horizontal="center" vertical="top" wrapText="1"/>
    </xf>
    <xf numFmtId="0" fontId="5" fillId="3" borderId="7" xfId="0" applyFont="1" applyFill="1" applyBorder="1" applyAlignment="1">
      <alignment horizontal="center" vertical="top" wrapText="1"/>
    </xf>
    <xf numFmtId="0" fontId="1" fillId="5" borderId="8" xfId="0" applyFont="1" applyFill="1" applyBorder="1" applyAlignment="1">
      <alignment horizontal="center" wrapText="1"/>
    </xf>
    <xf numFmtId="0" fontId="1" fillId="5" borderId="8" xfId="0" applyFont="1" applyFill="1" applyBorder="1" applyAlignment="1">
      <alignment wrapText="1"/>
    </xf>
    <xf numFmtId="164" fontId="1" fillId="5" borderId="8" xfId="0" applyNumberFormat="1" applyFont="1" applyFill="1" applyBorder="1" applyAlignment="1">
      <alignment horizontal="right" wrapText="1"/>
    </xf>
    <xf numFmtId="0" fontId="1" fillId="5" borderId="8" xfId="0" applyFont="1" applyFill="1" applyBorder="1" applyAlignment="1">
      <alignment horizontal="right" wrapText="1"/>
    </xf>
    <xf numFmtId="14" fontId="1" fillId="5" borderId="8" xfId="0" applyNumberFormat="1" applyFont="1" applyFill="1" applyBorder="1" applyAlignment="1">
      <alignment horizontal="right" wrapText="1"/>
    </xf>
    <xf numFmtId="0" fontId="1" fillId="5" borderId="7" xfId="0" applyFont="1" applyFill="1" applyBorder="1" applyAlignment="1">
      <alignment horizontal="center" wrapText="1"/>
    </xf>
    <xf numFmtId="0" fontId="1" fillId="0" borderId="8" xfId="0" applyFont="1" applyBorder="1" applyAlignment="1">
      <alignment wrapText="1"/>
    </xf>
    <xf numFmtId="164" fontId="1" fillId="0" borderId="8" xfId="0" applyNumberFormat="1" applyFont="1" applyBorder="1" applyAlignment="1">
      <alignment horizontal="right" wrapText="1"/>
    </xf>
    <xf numFmtId="0" fontId="1" fillId="0" borderId="8" xfId="0" applyFont="1" applyBorder="1" applyAlignment="1">
      <alignment horizontal="right" wrapText="1"/>
    </xf>
    <xf numFmtId="14" fontId="1" fillId="0" borderId="8" xfId="0" applyNumberFormat="1" applyFont="1" applyBorder="1" applyAlignment="1">
      <alignment horizontal="right" wrapText="1"/>
    </xf>
    <xf numFmtId="0" fontId="2" fillId="5" borderId="8" xfId="0" applyFont="1" applyFill="1" applyBorder="1" applyAlignment="1">
      <alignment wrapText="1"/>
    </xf>
    <xf numFmtId="0" fontId="3" fillId="2" borderId="8" xfId="0" applyFont="1" applyFill="1" applyBorder="1" applyAlignment="1">
      <alignment wrapText="1"/>
    </xf>
    <xf numFmtId="0" fontId="2" fillId="0" borderId="8" xfId="0" applyFont="1" applyBorder="1" applyAlignment="1">
      <alignment wrapText="1"/>
    </xf>
    <xf numFmtId="0" fontId="1" fillId="0" borderId="6" xfId="0" applyFont="1" applyBorder="1" applyAlignment="1">
      <alignment wrapText="1"/>
    </xf>
    <xf numFmtId="164" fontId="1" fillId="0" borderId="6" xfId="0" applyNumberFormat="1" applyFont="1" applyBorder="1" applyAlignment="1">
      <alignment horizontal="right" wrapText="1"/>
    </xf>
    <xf numFmtId="0" fontId="1" fillId="0" borderId="6" xfId="0" applyFont="1" applyBorder="1" applyAlignment="1">
      <alignment horizontal="right" wrapText="1"/>
    </xf>
    <xf numFmtId="14" fontId="1" fillId="0" borderId="6" xfId="0" applyNumberFormat="1" applyFont="1" applyBorder="1" applyAlignment="1">
      <alignment horizontal="right" wrapText="1"/>
    </xf>
    <xf numFmtId="0" fontId="0" fillId="6" borderId="0" xfId="0" applyFill="1"/>
    <xf numFmtId="164" fontId="1" fillId="5" borderId="9" xfId="0" applyNumberFormat="1" applyFont="1" applyFill="1" applyBorder="1" applyAlignment="1">
      <alignment horizontal="right" wrapText="1"/>
    </xf>
    <xf numFmtId="14" fontId="0" fillId="0" borderId="0" xfId="0" applyNumberFormat="1"/>
    <xf numFmtId="165" fontId="8" fillId="4" borderId="5" xfId="0" applyNumberFormat="1" applyFont="1" applyFill="1" applyBorder="1" applyAlignment="1">
      <alignment wrapText="1"/>
    </xf>
    <xf numFmtId="0" fontId="1" fillId="5" borderId="9" xfId="0" applyFont="1" applyFill="1" applyBorder="1" applyAlignment="1">
      <alignment horizontal="right" wrapText="1"/>
    </xf>
    <xf numFmtId="0" fontId="4" fillId="3" borderId="1" xfId="0" applyFont="1" applyFill="1" applyBorder="1" applyAlignment="1">
      <alignment horizontal="center" vertical="top" wrapText="1"/>
    </xf>
    <xf numFmtId="0" fontId="5" fillId="3" borderId="1" xfId="0" applyFont="1" applyFill="1" applyBorder="1" applyAlignment="1">
      <alignment vertical="top" wrapText="1"/>
    </xf>
    <xf numFmtId="0" fontId="5" fillId="3" borderId="1" xfId="0" applyFont="1" applyFill="1" applyBorder="1" applyAlignment="1">
      <alignment horizontal="center" vertical="top" wrapText="1"/>
    </xf>
    <xf numFmtId="0" fontId="1" fillId="0" borderId="1" xfId="0" applyFont="1" applyBorder="1" applyAlignment="1">
      <alignment wrapText="1"/>
    </xf>
    <xf numFmtId="164" fontId="1" fillId="0" borderId="1" xfId="0" applyNumberFormat="1" applyFont="1" applyBorder="1" applyAlignment="1">
      <alignment horizontal="right" wrapText="1"/>
    </xf>
    <xf numFmtId="0" fontId="1" fillId="0" borderId="1" xfId="0" applyFont="1" applyBorder="1" applyAlignment="1">
      <alignment horizontal="right" wrapText="1"/>
    </xf>
    <xf numFmtId="14" fontId="1" fillId="0" borderId="1" xfId="0" applyNumberFormat="1" applyFont="1" applyBorder="1" applyAlignment="1">
      <alignment horizontal="right" wrapText="1"/>
    </xf>
    <xf numFmtId="0" fontId="2" fillId="0" borderId="1" xfId="0" applyFont="1" applyBorder="1" applyAlignment="1">
      <alignment wrapText="1"/>
    </xf>
    <xf numFmtId="0" fontId="3" fillId="2" borderId="1" xfId="0" applyFont="1" applyFill="1" applyBorder="1" applyAlignment="1">
      <alignment wrapText="1"/>
    </xf>
    <xf numFmtId="0" fontId="2" fillId="0" borderId="1" xfId="0" applyFont="1" applyBorder="1" applyAlignment="1">
      <alignment horizontal="center" wrapText="1"/>
    </xf>
  </cellXfs>
  <cellStyles count="1">
    <cellStyle name="Normal" xfId="0" builtinId="0"/>
  </cellStyles>
  <dxfs count="3">
    <dxf>
      <fill>
        <patternFill>
          <bgColor theme="3" tint="0.79998168889431442"/>
        </patternFill>
      </fill>
    </dxf>
    <dxf>
      <fill>
        <patternFill patternType="solid">
          <bgColor rgb="FFFFFF00"/>
        </patternFill>
      </fill>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powerPivotData" Target="model/item.data"/><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sheetMetadata" Target="metadata.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essandro smajlovic" refreshedDate="45156.948903703706" backgroundQuery="1" createdVersion="8" refreshedVersion="8" minRefreshableVersion="3" recordCount="0" supportSubquery="1" supportAdvancedDrill="1" xr:uid="{0415F160-41E3-40FB-AA90-DB412485E275}">
  <cacheSource type="external" connectionId="1"/>
  <cacheFields count="1">
    <cacheField name="[Table3].[Somma Totale].[Somma Totale]" caption="Somma Totale" numFmtId="0" hierarchy="18" level="1">
      <sharedItems containsSemiMixedTypes="0" containsString="0" containsNumber="1" containsInteger="1" minValue="20" maxValue="2860" count="261">
        <n v="20"/>
        <n v="23"/>
        <n v="27"/>
        <n v="28"/>
        <n v="54"/>
        <n v="62"/>
        <n v="64"/>
        <n v="70"/>
        <n v="71"/>
        <n v="74"/>
        <n v="81"/>
        <n v="88"/>
        <n v="90"/>
        <n v="98"/>
        <n v="100"/>
        <n v="104"/>
        <n v="105"/>
        <n v="112"/>
        <n v="114"/>
        <n v="115"/>
        <n v="118"/>
        <n v="120"/>
        <n v="122"/>
        <n v="129"/>
        <n v="132"/>
        <n v="135"/>
        <n v="138"/>
        <n v="144"/>
        <n v="156"/>
        <n v="160"/>
        <n v="169"/>
        <n v="171"/>
        <n v="175"/>
        <n v="176"/>
        <n v="178"/>
        <n v="180"/>
        <n v="190"/>
        <n v="192"/>
        <n v="194"/>
        <n v="198"/>
        <n v="201"/>
        <n v="204"/>
        <n v="207"/>
        <n v="216"/>
        <n v="226"/>
        <n v="233"/>
        <n v="241"/>
        <n v="244"/>
        <n v="245"/>
        <n v="250"/>
        <n v="256"/>
        <n v="261"/>
        <n v="264"/>
        <n v="270"/>
        <n v="278"/>
        <n v="280"/>
        <n v="284"/>
        <n v="290"/>
        <n v="292"/>
        <n v="296"/>
        <n v="297"/>
        <n v="299"/>
        <n v="300"/>
        <n v="304"/>
        <n v="312"/>
        <n v="320"/>
        <n v="322"/>
        <n v="330"/>
        <n v="335"/>
        <n v="338"/>
        <n v="355"/>
        <n v="376"/>
        <n v="378"/>
        <n v="384"/>
        <n v="388"/>
        <n v="400"/>
        <n v="408"/>
        <n v="410"/>
        <n v="412"/>
        <n v="417"/>
        <n v="420"/>
        <n v="423"/>
        <n v="424"/>
        <n v="428"/>
        <n v="430"/>
        <n v="432"/>
        <n v="434"/>
        <n v="448"/>
        <n v="450"/>
        <n v="455"/>
        <n v="456"/>
        <n v="459"/>
        <n v="486"/>
        <n v="495"/>
        <n v="498"/>
        <n v="507"/>
        <n v="508"/>
        <n v="512"/>
        <n v="516"/>
        <n v="525"/>
        <n v="531"/>
        <n v="534"/>
        <n v="549"/>
        <n v="552"/>
        <n v="556"/>
        <n v="558"/>
        <n v="562"/>
        <n v="564"/>
        <n v="568"/>
        <n v="570"/>
        <n v="572"/>
        <n v="582"/>
        <n v="585"/>
        <n v="594"/>
        <n v="605"/>
        <n v="606"/>
        <n v="612"/>
        <n v="621"/>
        <n v="628"/>
        <n v="630"/>
        <n v="632"/>
        <n v="651"/>
        <n v="660"/>
        <n v="675"/>
        <n v="686"/>
        <n v="693"/>
        <n v="717"/>
        <n v="732"/>
        <n v="735"/>
        <n v="738"/>
        <n v="747"/>
        <n v="748"/>
        <n v="756"/>
        <n v="765"/>
        <n v="776"/>
        <n v="780"/>
        <n v="783"/>
        <n v="789"/>
        <n v="800"/>
        <n v="801"/>
        <n v="804"/>
        <n v="808"/>
        <n v="812"/>
        <n v="813"/>
        <n v="831"/>
        <n v="833"/>
        <n v="834"/>
        <n v="840"/>
        <n v="873"/>
        <n v="875"/>
        <n v="880"/>
        <n v="900"/>
        <n v="903"/>
        <n v="942"/>
        <n v="948"/>
        <n v="960"/>
        <n v="963"/>
        <n v="970"/>
        <n v="994"/>
        <n v="1008"/>
        <n v="1036"/>
        <n v="1045"/>
        <n v="1050"/>
        <n v="1057"/>
        <n v="1064"/>
        <n v="1065"/>
        <n v="1100"/>
        <n v="1108"/>
        <n v="1112"/>
        <n v="1120"/>
        <n v="1124"/>
        <n v="1140"/>
        <n v="1141"/>
        <n v="1150"/>
        <n v="1176"/>
        <n v="1182"/>
        <n v="1183"/>
        <n v="1194"/>
        <n v="1200"/>
        <n v="1246"/>
        <n v="1248"/>
        <n v="1250"/>
        <n v="1253"/>
        <n v="1265"/>
        <n v="1295"/>
        <n v="1296"/>
        <n v="1305"/>
        <n v="1330"/>
        <n v="1335"/>
        <n v="1340"/>
        <n v="1359"/>
        <n v="1368"/>
        <n v="1395"/>
        <n v="1404"/>
        <n v="1413"/>
        <n v="1415"/>
        <n v="1420"/>
        <n v="1425"/>
        <n v="1446"/>
        <n v="1448"/>
        <n v="1465"/>
        <n v="1470"/>
        <n v="1472"/>
        <n v="1488"/>
        <n v="1503"/>
        <n v="1554"/>
        <n v="1560"/>
        <n v="1596"/>
        <n v="1610"/>
        <n v="1617"/>
        <n v="1620"/>
        <n v="1638"/>
        <n v="1645"/>
        <n v="1664"/>
        <n v="1670"/>
        <n v="1673"/>
        <n v="1680"/>
        <n v="1701"/>
        <n v="1728"/>
        <n v="1730"/>
        <n v="1760"/>
        <n v="1791"/>
        <n v="1800"/>
        <n v="1832"/>
        <n v="1881"/>
        <n v="1890"/>
        <n v="1896"/>
        <n v="1920"/>
        <n v="1939"/>
        <n v="2008"/>
        <n v="2010"/>
        <n v="2043"/>
        <n v="2070"/>
        <n v="2097"/>
        <n v="2112"/>
        <n v="2180"/>
        <n v="2205"/>
        <n v="2220"/>
        <n v="2232"/>
        <n v="2250"/>
        <n v="2264"/>
        <n v="2268"/>
        <n v="2295"/>
        <n v="2300"/>
        <n v="2313"/>
        <n v="2320"/>
        <n v="2331"/>
        <n v="2360"/>
        <n v="2367"/>
        <n v="2368"/>
        <n v="2470"/>
        <n v="2580"/>
        <n v="2610"/>
        <n v="2640"/>
        <n v="2664"/>
        <n v="2700"/>
        <n v="2730"/>
        <n v="2760"/>
        <n v="2770"/>
        <n v="2790"/>
        <n v="2860"/>
      </sharedItems>
      <extLst>
        <ext xmlns:x15="http://schemas.microsoft.com/office/spreadsheetml/2010/11/main" uri="{4F2E5C28-24EA-4eb8-9CBF-B6C8F9C3D259}">
          <x15:cachedUniqueNames>
            <x15:cachedUniqueName index="0" name="[Table3].[Somma Totale].&amp;[20]"/>
            <x15:cachedUniqueName index="1" name="[Table3].[Somma Totale].&amp;[23]"/>
            <x15:cachedUniqueName index="2" name="[Table3].[Somma Totale].&amp;[27]"/>
            <x15:cachedUniqueName index="3" name="[Table3].[Somma Totale].&amp;[28]"/>
            <x15:cachedUniqueName index="4" name="[Table3].[Somma Totale].&amp;[54]"/>
            <x15:cachedUniqueName index="5" name="[Table3].[Somma Totale].&amp;[62]"/>
            <x15:cachedUniqueName index="6" name="[Table3].[Somma Totale].&amp;[64]"/>
            <x15:cachedUniqueName index="7" name="[Table3].[Somma Totale].&amp;[70]"/>
            <x15:cachedUniqueName index="8" name="[Table3].[Somma Totale].&amp;[71]"/>
            <x15:cachedUniqueName index="9" name="[Table3].[Somma Totale].&amp;[74]"/>
            <x15:cachedUniqueName index="10" name="[Table3].[Somma Totale].&amp;[81]"/>
            <x15:cachedUniqueName index="11" name="[Table3].[Somma Totale].&amp;[88]"/>
            <x15:cachedUniqueName index="12" name="[Table3].[Somma Totale].&amp;[90]"/>
            <x15:cachedUniqueName index="13" name="[Table3].[Somma Totale].&amp;[98]"/>
            <x15:cachedUniqueName index="14" name="[Table3].[Somma Totale].&amp;[100]"/>
            <x15:cachedUniqueName index="15" name="[Table3].[Somma Totale].&amp;[104]"/>
            <x15:cachedUniqueName index="16" name="[Table3].[Somma Totale].&amp;[105]"/>
            <x15:cachedUniqueName index="17" name="[Table3].[Somma Totale].&amp;[112]"/>
            <x15:cachedUniqueName index="18" name="[Table3].[Somma Totale].&amp;[114]"/>
            <x15:cachedUniqueName index="19" name="[Table3].[Somma Totale].&amp;[115]"/>
            <x15:cachedUniqueName index="20" name="[Table3].[Somma Totale].&amp;[118]"/>
            <x15:cachedUniqueName index="21" name="[Table3].[Somma Totale].&amp;[120]"/>
            <x15:cachedUniqueName index="22" name="[Table3].[Somma Totale].&amp;[122]"/>
            <x15:cachedUniqueName index="23" name="[Table3].[Somma Totale].&amp;[129]"/>
            <x15:cachedUniqueName index="24" name="[Table3].[Somma Totale].&amp;[132]"/>
            <x15:cachedUniqueName index="25" name="[Table3].[Somma Totale].&amp;[135]"/>
            <x15:cachedUniqueName index="26" name="[Table3].[Somma Totale].&amp;[138]"/>
            <x15:cachedUniqueName index="27" name="[Table3].[Somma Totale].&amp;[144]"/>
            <x15:cachedUniqueName index="28" name="[Table3].[Somma Totale].&amp;[156]"/>
            <x15:cachedUniqueName index="29" name="[Table3].[Somma Totale].&amp;[160]"/>
            <x15:cachedUniqueName index="30" name="[Table3].[Somma Totale].&amp;[169]"/>
            <x15:cachedUniqueName index="31" name="[Table3].[Somma Totale].&amp;[171]"/>
            <x15:cachedUniqueName index="32" name="[Table3].[Somma Totale].&amp;[175]"/>
            <x15:cachedUniqueName index="33" name="[Table3].[Somma Totale].&amp;[176]"/>
            <x15:cachedUniqueName index="34" name="[Table3].[Somma Totale].&amp;[178]"/>
            <x15:cachedUniqueName index="35" name="[Table3].[Somma Totale].&amp;[180]"/>
            <x15:cachedUniqueName index="36" name="[Table3].[Somma Totale].&amp;[190]"/>
            <x15:cachedUniqueName index="37" name="[Table3].[Somma Totale].&amp;[192]"/>
            <x15:cachedUniqueName index="38" name="[Table3].[Somma Totale].&amp;[194]"/>
            <x15:cachedUniqueName index="39" name="[Table3].[Somma Totale].&amp;[198]"/>
            <x15:cachedUniqueName index="40" name="[Table3].[Somma Totale].&amp;[201]"/>
            <x15:cachedUniqueName index="41" name="[Table3].[Somma Totale].&amp;[204]"/>
            <x15:cachedUniqueName index="42" name="[Table3].[Somma Totale].&amp;[207]"/>
            <x15:cachedUniqueName index="43" name="[Table3].[Somma Totale].&amp;[216]"/>
            <x15:cachedUniqueName index="44" name="[Table3].[Somma Totale].&amp;[226]"/>
            <x15:cachedUniqueName index="45" name="[Table3].[Somma Totale].&amp;[233]"/>
            <x15:cachedUniqueName index="46" name="[Table3].[Somma Totale].&amp;[241]"/>
            <x15:cachedUniqueName index="47" name="[Table3].[Somma Totale].&amp;[244]"/>
            <x15:cachedUniqueName index="48" name="[Table3].[Somma Totale].&amp;[245]"/>
            <x15:cachedUniqueName index="49" name="[Table3].[Somma Totale].&amp;[250]"/>
            <x15:cachedUniqueName index="50" name="[Table3].[Somma Totale].&amp;[256]"/>
            <x15:cachedUniqueName index="51" name="[Table3].[Somma Totale].&amp;[261]"/>
            <x15:cachedUniqueName index="52" name="[Table3].[Somma Totale].&amp;[264]"/>
            <x15:cachedUniqueName index="53" name="[Table3].[Somma Totale].&amp;[270]"/>
            <x15:cachedUniqueName index="54" name="[Table3].[Somma Totale].&amp;[278]"/>
            <x15:cachedUniqueName index="55" name="[Table3].[Somma Totale].&amp;[280]"/>
            <x15:cachedUniqueName index="56" name="[Table3].[Somma Totale].&amp;[284]"/>
            <x15:cachedUniqueName index="57" name="[Table3].[Somma Totale].&amp;[290]"/>
            <x15:cachedUniqueName index="58" name="[Table3].[Somma Totale].&amp;[292]"/>
            <x15:cachedUniqueName index="59" name="[Table3].[Somma Totale].&amp;[296]"/>
            <x15:cachedUniqueName index="60" name="[Table3].[Somma Totale].&amp;[297]"/>
            <x15:cachedUniqueName index="61" name="[Table3].[Somma Totale].&amp;[299]"/>
            <x15:cachedUniqueName index="62" name="[Table3].[Somma Totale].&amp;[300]"/>
            <x15:cachedUniqueName index="63" name="[Table3].[Somma Totale].&amp;[304]"/>
            <x15:cachedUniqueName index="64" name="[Table3].[Somma Totale].&amp;[312]"/>
            <x15:cachedUniqueName index="65" name="[Table3].[Somma Totale].&amp;[320]"/>
            <x15:cachedUniqueName index="66" name="[Table3].[Somma Totale].&amp;[322]"/>
            <x15:cachedUniqueName index="67" name="[Table3].[Somma Totale].&amp;[330]"/>
            <x15:cachedUniqueName index="68" name="[Table3].[Somma Totale].&amp;[335]"/>
            <x15:cachedUniqueName index="69" name="[Table3].[Somma Totale].&amp;[338]"/>
            <x15:cachedUniqueName index="70" name="[Table3].[Somma Totale].&amp;[355]"/>
            <x15:cachedUniqueName index="71" name="[Table3].[Somma Totale].&amp;[376]"/>
            <x15:cachedUniqueName index="72" name="[Table3].[Somma Totale].&amp;[378]"/>
            <x15:cachedUniqueName index="73" name="[Table3].[Somma Totale].&amp;[384]"/>
            <x15:cachedUniqueName index="74" name="[Table3].[Somma Totale].&amp;[388]"/>
            <x15:cachedUniqueName index="75" name="[Table3].[Somma Totale].&amp;[400]"/>
            <x15:cachedUniqueName index="76" name="[Table3].[Somma Totale].&amp;[408]"/>
            <x15:cachedUniqueName index="77" name="[Table3].[Somma Totale].&amp;[410]"/>
            <x15:cachedUniqueName index="78" name="[Table3].[Somma Totale].&amp;[412]"/>
            <x15:cachedUniqueName index="79" name="[Table3].[Somma Totale].&amp;[417]"/>
            <x15:cachedUniqueName index="80" name="[Table3].[Somma Totale].&amp;[420]"/>
            <x15:cachedUniqueName index="81" name="[Table3].[Somma Totale].&amp;[423]"/>
            <x15:cachedUniqueName index="82" name="[Table3].[Somma Totale].&amp;[424]"/>
            <x15:cachedUniqueName index="83" name="[Table3].[Somma Totale].&amp;[428]"/>
            <x15:cachedUniqueName index="84" name="[Table3].[Somma Totale].&amp;[430]"/>
            <x15:cachedUniqueName index="85" name="[Table3].[Somma Totale].&amp;[432]"/>
            <x15:cachedUniqueName index="86" name="[Table3].[Somma Totale].&amp;[434]"/>
            <x15:cachedUniqueName index="87" name="[Table3].[Somma Totale].&amp;[448]"/>
            <x15:cachedUniqueName index="88" name="[Table3].[Somma Totale].&amp;[450]"/>
            <x15:cachedUniqueName index="89" name="[Table3].[Somma Totale].&amp;[455]"/>
            <x15:cachedUniqueName index="90" name="[Table3].[Somma Totale].&amp;[456]"/>
            <x15:cachedUniqueName index="91" name="[Table3].[Somma Totale].&amp;[459]"/>
            <x15:cachedUniqueName index="92" name="[Table3].[Somma Totale].&amp;[486]"/>
            <x15:cachedUniqueName index="93" name="[Table3].[Somma Totale].&amp;[495]"/>
            <x15:cachedUniqueName index="94" name="[Table3].[Somma Totale].&amp;[498]"/>
            <x15:cachedUniqueName index="95" name="[Table3].[Somma Totale].&amp;[507]"/>
            <x15:cachedUniqueName index="96" name="[Table3].[Somma Totale].&amp;[508]"/>
            <x15:cachedUniqueName index="97" name="[Table3].[Somma Totale].&amp;[512]"/>
            <x15:cachedUniqueName index="98" name="[Table3].[Somma Totale].&amp;[516]"/>
            <x15:cachedUniqueName index="99" name="[Table3].[Somma Totale].&amp;[525]"/>
            <x15:cachedUniqueName index="100" name="[Table3].[Somma Totale].&amp;[531]"/>
            <x15:cachedUniqueName index="101" name="[Table3].[Somma Totale].&amp;[534]"/>
            <x15:cachedUniqueName index="102" name="[Table3].[Somma Totale].&amp;[549]"/>
            <x15:cachedUniqueName index="103" name="[Table3].[Somma Totale].&amp;[552]"/>
            <x15:cachedUniqueName index="104" name="[Table3].[Somma Totale].&amp;[556]"/>
            <x15:cachedUniqueName index="105" name="[Table3].[Somma Totale].&amp;[558]"/>
            <x15:cachedUniqueName index="106" name="[Table3].[Somma Totale].&amp;[562]"/>
            <x15:cachedUniqueName index="107" name="[Table3].[Somma Totale].&amp;[564]"/>
            <x15:cachedUniqueName index="108" name="[Table3].[Somma Totale].&amp;[568]"/>
            <x15:cachedUniqueName index="109" name="[Table3].[Somma Totale].&amp;[570]"/>
            <x15:cachedUniqueName index="110" name="[Table3].[Somma Totale].&amp;[572]"/>
            <x15:cachedUniqueName index="111" name="[Table3].[Somma Totale].&amp;[582]"/>
            <x15:cachedUniqueName index="112" name="[Table3].[Somma Totale].&amp;[585]"/>
            <x15:cachedUniqueName index="113" name="[Table3].[Somma Totale].&amp;[594]"/>
            <x15:cachedUniqueName index="114" name="[Table3].[Somma Totale].&amp;[605]"/>
            <x15:cachedUniqueName index="115" name="[Table3].[Somma Totale].&amp;[606]"/>
            <x15:cachedUniqueName index="116" name="[Table3].[Somma Totale].&amp;[612]"/>
            <x15:cachedUniqueName index="117" name="[Table3].[Somma Totale].&amp;[621]"/>
            <x15:cachedUniqueName index="118" name="[Table3].[Somma Totale].&amp;[628]"/>
            <x15:cachedUniqueName index="119" name="[Table3].[Somma Totale].&amp;[630]"/>
            <x15:cachedUniqueName index="120" name="[Table3].[Somma Totale].&amp;[632]"/>
            <x15:cachedUniqueName index="121" name="[Table3].[Somma Totale].&amp;[651]"/>
            <x15:cachedUniqueName index="122" name="[Table3].[Somma Totale].&amp;[660]"/>
            <x15:cachedUniqueName index="123" name="[Table3].[Somma Totale].&amp;[675]"/>
            <x15:cachedUniqueName index="124" name="[Table3].[Somma Totale].&amp;[686]"/>
            <x15:cachedUniqueName index="125" name="[Table3].[Somma Totale].&amp;[693]"/>
            <x15:cachedUniqueName index="126" name="[Table3].[Somma Totale].&amp;[717]"/>
            <x15:cachedUniqueName index="127" name="[Table3].[Somma Totale].&amp;[732]"/>
            <x15:cachedUniqueName index="128" name="[Table3].[Somma Totale].&amp;[735]"/>
            <x15:cachedUniqueName index="129" name="[Table3].[Somma Totale].&amp;[738]"/>
            <x15:cachedUniqueName index="130" name="[Table3].[Somma Totale].&amp;[747]"/>
            <x15:cachedUniqueName index="131" name="[Table3].[Somma Totale].&amp;[748]"/>
            <x15:cachedUniqueName index="132" name="[Table3].[Somma Totale].&amp;[756]"/>
            <x15:cachedUniqueName index="133" name="[Table3].[Somma Totale].&amp;[765]"/>
            <x15:cachedUniqueName index="134" name="[Table3].[Somma Totale].&amp;[776]"/>
            <x15:cachedUniqueName index="135" name="[Table3].[Somma Totale].&amp;[780]"/>
            <x15:cachedUniqueName index="136" name="[Table3].[Somma Totale].&amp;[783]"/>
            <x15:cachedUniqueName index="137" name="[Table3].[Somma Totale].&amp;[789]"/>
            <x15:cachedUniqueName index="138" name="[Table3].[Somma Totale].&amp;[800]"/>
            <x15:cachedUniqueName index="139" name="[Table3].[Somma Totale].&amp;[801]"/>
            <x15:cachedUniqueName index="140" name="[Table3].[Somma Totale].&amp;[804]"/>
            <x15:cachedUniqueName index="141" name="[Table3].[Somma Totale].&amp;[808]"/>
            <x15:cachedUniqueName index="142" name="[Table3].[Somma Totale].&amp;[812]"/>
            <x15:cachedUniqueName index="143" name="[Table3].[Somma Totale].&amp;[813]"/>
            <x15:cachedUniqueName index="144" name="[Table3].[Somma Totale].&amp;[831]"/>
            <x15:cachedUniqueName index="145" name="[Table3].[Somma Totale].&amp;[833]"/>
            <x15:cachedUniqueName index="146" name="[Table3].[Somma Totale].&amp;[834]"/>
            <x15:cachedUniqueName index="147" name="[Table3].[Somma Totale].&amp;[840]"/>
            <x15:cachedUniqueName index="148" name="[Table3].[Somma Totale].&amp;[873]"/>
            <x15:cachedUniqueName index="149" name="[Table3].[Somma Totale].&amp;[875]"/>
            <x15:cachedUniqueName index="150" name="[Table3].[Somma Totale].&amp;[880]"/>
            <x15:cachedUniqueName index="151" name="[Table3].[Somma Totale].&amp;[900]"/>
            <x15:cachedUniqueName index="152" name="[Table3].[Somma Totale].&amp;[903]"/>
            <x15:cachedUniqueName index="153" name="[Table3].[Somma Totale].&amp;[942]"/>
            <x15:cachedUniqueName index="154" name="[Table3].[Somma Totale].&amp;[948]"/>
            <x15:cachedUniqueName index="155" name="[Table3].[Somma Totale].&amp;[960]"/>
            <x15:cachedUniqueName index="156" name="[Table3].[Somma Totale].&amp;[963]"/>
            <x15:cachedUniqueName index="157" name="[Table3].[Somma Totale].&amp;[970]"/>
            <x15:cachedUniqueName index="158" name="[Table3].[Somma Totale].&amp;[994]"/>
            <x15:cachedUniqueName index="159" name="[Table3].[Somma Totale].&amp;[1008]"/>
            <x15:cachedUniqueName index="160" name="[Table3].[Somma Totale].&amp;[1036]"/>
            <x15:cachedUniqueName index="161" name="[Table3].[Somma Totale].&amp;[1045]"/>
            <x15:cachedUniqueName index="162" name="[Table3].[Somma Totale].&amp;[1050]"/>
            <x15:cachedUniqueName index="163" name="[Table3].[Somma Totale].&amp;[1057]"/>
            <x15:cachedUniqueName index="164" name="[Table3].[Somma Totale].&amp;[1064]"/>
            <x15:cachedUniqueName index="165" name="[Table3].[Somma Totale].&amp;[1065]"/>
            <x15:cachedUniqueName index="166" name="[Table3].[Somma Totale].&amp;[1100]"/>
            <x15:cachedUniqueName index="167" name="[Table3].[Somma Totale].&amp;[1108]"/>
            <x15:cachedUniqueName index="168" name="[Table3].[Somma Totale].&amp;[1112]"/>
            <x15:cachedUniqueName index="169" name="[Table3].[Somma Totale].&amp;[1120]"/>
            <x15:cachedUniqueName index="170" name="[Table3].[Somma Totale].&amp;[1124]"/>
            <x15:cachedUniqueName index="171" name="[Table3].[Somma Totale].&amp;[1140]"/>
            <x15:cachedUniqueName index="172" name="[Table3].[Somma Totale].&amp;[1141]"/>
            <x15:cachedUniqueName index="173" name="[Table3].[Somma Totale].&amp;[1150]"/>
            <x15:cachedUniqueName index="174" name="[Table3].[Somma Totale].&amp;[1176]"/>
            <x15:cachedUniqueName index="175" name="[Table3].[Somma Totale].&amp;[1182]"/>
            <x15:cachedUniqueName index="176" name="[Table3].[Somma Totale].&amp;[1183]"/>
            <x15:cachedUniqueName index="177" name="[Table3].[Somma Totale].&amp;[1194]"/>
            <x15:cachedUniqueName index="178" name="[Table3].[Somma Totale].&amp;[1200]"/>
            <x15:cachedUniqueName index="179" name="[Table3].[Somma Totale].&amp;[1246]"/>
            <x15:cachedUniqueName index="180" name="[Table3].[Somma Totale].&amp;[1248]"/>
            <x15:cachedUniqueName index="181" name="[Table3].[Somma Totale].&amp;[1250]"/>
            <x15:cachedUniqueName index="182" name="[Table3].[Somma Totale].&amp;[1253]"/>
            <x15:cachedUniqueName index="183" name="[Table3].[Somma Totale].&amp;[1265]"/>
            <x15:cachedUniqueName index="184" name="[Table3].[Somma Totale].&amp;[1295]"/>
            <x15:cachedUniqueName index="185" name="[Table3].[Somma Totale].&amp;[1296]"/>
            <x15:cachedUniqueName index="186" name="[Table3].[Somma Totale].&amp;[1305]"/>
            <x15:cachedUniqueName index="187" name="[Table3].[Somma Totale].&amp;[1330]"/>
            <x15:cachedUniqueName index="188" name="[Table3].[Somma Totale].&amp;[1335]"/>
            <x15:cachedUniqueName index="189" name="[Table3].[Somma Totale].&amp;[1340]"/>
            <x15:cachedUniqueName index="190" name="[Table3].[Somma Totale].&amp;[1359]"/>
            <x15:cachedUniqueName index="191" name="[Table3].[Somma Totale].&amp;[1368]"/>
            <x15:cachedUniqueName index="192" name="[Table3].[Somma Totale].&amp;[1395]"/>
            <x15:cachedUniqueName index="193" name="[Table3].[Somma Totale].&amp;[1404]"/>
            <x15:cachedUniqueName index="194" name="[Table3].[Somma Totale].&amp;[1413]"/>
            <x15:cachedUniqueName index="195" name="[Table3].[Somma Totale].&amp;[1415]"/>
            <x15:cachedUniqueName index="196" name="[Table3].[Somma Totale].&amp;[1420]"/>
            <x15:cachedUniqueName index="197" name="[Table3].[Somma Totale].&amp;[1425]"/>
            <x15:cachedUniqueName index="198" name="[Table3].[Somma Totale].&amp;[1446]"/>
            <x15:cachedUniqueName index="199" name="[Table3].[Somma Totale].&amp;[1448]"/>
            <x15:cachedUniqueName index="200" name="[Table3].[Somma Totale].&amp;[1465]"/>
            <x15:cachedUniqueName index="201" name="[Table3].[Somma Totale].&amp;[1470]"/>
            <x15:cachedUniqueName index="202" name="[Table3].[Somma Totale].&amp;[1472]"/>
            <x15:cachedUniqueName index="203" name="[Table3].[Somma Totale].&amp;[1488]"/>
            <x15:cachedUniqueName index="204" name="[Table3].[Somma Totale].&amp;[1503]"/>
            <x15:cachedUniqueName index="205" name="[Table3].[Somma Totale].&amp;[1554]"/>
            <x15:cachedUniqueName index="206" name="[Table3].[Somma Totale].&amp;[1560]"/>
            <x15:cachedUniqueName index="207" name="[Table3].[Somma Totale].&amp;[1596]"/>
            <x15:cachedUniqueName index="208" name="[Table3].[Somma Totale].&amp;[1610]"/>
            <x15:cachedUniqueName index="209" name="[Table3].[Somma Totale].&amp;[1617]"/>
            <x15:cachedUniqueName index="210" name="[Table3].[Somma Totale].&amp;[1620]"/>
            <x15:cachedUniqueName index="211" name="[Table3].[Somma Totale].&amp;[1638]"/>
            <x15:cachedUniqueName index="212" name="[Table3].[Somma Totale].&amp;[1645]"/>
            <x15:cachedUniqueName index="213" name="[Table3].[Somma Totale].&amp;[1664]"/>
            <x15:cachedUniqueName index="214" name="[Table3].[Somma Totale].&amp;[1670]"/>
            <x15:cachedUniqueName index="215" name="[Table3].[Somma Totale].&amp;[1673]"/>
            <x15:cachedUniqueName index="216" name="[Table3].[Somma Totale].&amp;[1680]"/>
            <x15:cachedUniqueName index="217" name="[Table3].[Somma Totale].&amp;[1701]"/>
            <x15:cachedUniqueName index="218" name="[Table3].[Somma Totale].&amp;[1728]"/>
            <x15:cachedUniqueName index="219" name="[Table3].[Somma Totale].&amp;[1730]"/>
            <x15:cachedUniqueName index="220" name="[Table3].[Somma Totale].&amp;[1760]"/>
            <x15:cachedUniqueName index="221" name="[Table3].[Somma Totale].&amp;[1791]"/>
            <x15:cachedUniqueName index="222" name="[Table3].[Somma Totale].&amp;[1800]"/>
            <x15:cachedUniqueName index="223" name="[Table3].[Somma Totale].&amp;[1832]"/>
            <x15:cachedUniqueName index="224" name="[Table3].[Somma Totale].&amp;[1881]"/>
            <x15:cachedUniqueName index="225" name="[Table3].[Somma Totale].&amp;[1890]"/>
            <x15:cachedUniqueName index="226" name="[Table3].[Somma Totale].&amp;[1896]"/>
            <x15:cachedUniqueName index="227" name="[Table3].[Somma Totale].&amp;[1920]"/>
            <x15:cachedUniqueName index="228" name="[Table3].[Somma Totale].&amp;[1939]"/>
            <x15:cachedUniqueName index="229" name="[Table3].[Somma Totale].&amp;[2008]"/>
            <x15:cachedUniqueName index="230" name="[Table3].[Somma Totale].&amp;[2010]"/>
            <x15:cachedUniqueName index="231" name="[Table3].[Somma Totale].&amp;[2043]"/>
            <x15:cachedUniqueName index="232" name="[Table3].[Somma Totale].&amp;[2070]"/>
            <x15:cachedUniqueName index="233" name="[Table3].[Somma Totale].&amp;[2097]"/>
            <x15:cachedUniqueName index="234" name="[Table3].[Somma Totale].&amp;[2112]"/>
            <x15:cachedUniqueName index="235" name="[Table3].[Somma Totale].&amp;[2180]"/>
            <x15:cachedUniqueName index="236" name="[Table3].[Somma Totale].&amp;[2205]"/>
            <x15:cachedUniqueName index="237" name="[Table3].[Somma Totale].&amp;[2220]"/>
            <x15:cachedUniqueName index="238" name="[Table3].[Somma Totale].&amp;[2232]"/>
            <x15:cachedUniqueName index="239" name="[Table3].[Somma Totale].&amp;[2250]"/>
            <x15:cachedUniqueName index="240" name="[Table3].[Somma Totale].&amp;[2264]"/>
            <x15:cachedUniqueName index="241" name="[Table3].[Somma Totale].&amp;[2268]"/>
            <x15:cachedUniqueName index="242" name="[Table3].[Somma Totale].&amp;[2295]"/>
            <x15:cachedUniqueName index="243" name="[Table3].[Somma Totale].&amp;[2300]"/>
            <x15:cachedUniqueName index="244" name="[Table3].[Somma Totale].&amp;[2313]"/>
            <x15:cachedUniqueName index="245" name="[Table3].[Somma Totale].&amp;[2320]"/>
            <x15:cachedUniqueName index="246" name="[Table3].[Somma Totale].&amp;[2331]"/>
            <x15:cachedUniqueName index="247" name="[Table3].[Somma Totale].&amp;[2360]"/>
            <x15:cachedUniqueName index="248" name="[Table3].[Somma Totale].&amp;[2367]"/>
            <x15:cachedUniqueName index="249" name="[Table3].[Somma Totale].&amp;[2368]"/>
            <x15:cachedUniqueName index="250" name="[Table3].[Somma Totale].&amp;[2470]"/>
            <x15:cachedUniqueName index="251" name="[Table3].[Somma Totale].&amp;[2580]"/>
            <x15:cachedUniqueName index="252" name="[Table3].[Somma Totale].&amp;[2610]"/>
            <x15:cachedUniqueName index="253" name="[Table3].[Somma Totale].&amp;[2640]"/>
            <x15:cachedUniqueName index="254" name="[Table3].[Somma Totale].&amp;[2664]"/>
            <x15:cachedUniqueName index="255" name="[Table3].[Somma Totale].&amp;[2700]"/>
            <x15:cachedUniqueName index="256" name="[Table3].[Somma Totale].&amp;[2730]"/>
            <x15:cachedUniqueName index="257" name="[Table3].[Somma Totale].&amp;[2760]"/>
            <x15:cachedUniqueName index="258" name="[Table3].[Somma Totale].&amp;[2770]"/>
            <x15:cachedUniqueName index="259" name="[Table3].[Somma Totale].&amp;[2790]"/>
            <x15:cachedUniqueName index="260" name="[Table3].[Somma Totale].&amp;[2860]"/>
          </x15:cachedUniqueNames>
        </ext>
      </extLst>
    </cacheField>
  </cacheFields>
  <cacheHierarchies count="45">
    <cacheHierarchy uniqueName="[Table1].[ID - Utente]" caption="ID - Utente" attribute="1" defaultMemberUniqueName="[Table1].[ID - Utente].[All]" allUniqueName="[Table1].[ID - Utente].[All]" dimensionUniqueName="[Table1]" displayFolder="" count="0" memberValueDatatype="20" unbalanced="0"/>
    <cacheHierarchy uniqueName="[Table1].[Indirizzo Airbnb]" caption="Indirizzo Airbnb" attribute="1" defaultMemberUniqueName="[Table1].[Indirizzo Airbnb].[All]" allUniqueName="[Table1].[Indirizzo Airbnb].[All]" dimensionUniqueName="[Table1]" displayFolder="" count="0" memberValueDatatype="130" unbalanced="0"/>
    <cacheHierarchy uniqueName="[Table1].[Città Airbnb]" caption="Città Airbnb" attribute="1" defaultMemberUniqueName="[Table1].[Città Airbnb].[All]" allUniqueName="[Table1].[Città Airbnb].[All]" dimensionUniqueName="[Table1]" displayFolder="" count="0" memberValueDatatype="130" unbalanced="0"/>
    <cacheHierarchy uniqueName="[Table1].[Costo a Notte (€)]" caption="Costo a Notte (€)" attribute="1" defaultMemberUniqueName="[Table1].[Costo a Notte (€)].[All]" allUniqueName="[Table1].[Costo a Notte (€)].[All]" dimensionUniqueName="[Table1]" displayFolder="" count="0" memberValueDatatype="20" unbalanced="0"/>
    <cacheHierarchy uniqueName="[Table1].[Numero Notti]" caption="Numero Notti" attribute="1" defaultMemberUniqueName="[Table1].[Numero Notti].[All]" allUniqueName="[Table1].[Numero Notti].[All]" dimensionUniqueName="[Table1]" displayFolder="" count="0" memberValueDatatype="20" unbalanced="0"/>
    <cacheHierarchy uniqueName="[Table1].[Paese di provenienza]" caption="Paese di provenienza" attribute="1" defaultMemberUniqueName="[Table1].[Paese di provenienza].[All]" allUniqueName="[Table1].[Paese di provenienza].[All]" dimensionUniqueName="[Table1]" displayFolder="" count="0" memberValueDatatype="130" unbalanced="0"/>
    <cacheHierarchy uniqueName="[Table1].[Data di Nascita]" caption="Data di Nascita" attribute="1" time="1" defaultMemberUniqueName="[Table1].[Data di Nascita].[All]" allUniqueName="[Table1].[Data di Nascita].[All]" dimensionUniqueName="[Table1]" displayFolder="" count="0" memberValueDatatype="7" unbalanced="0"/>
    <cacheHierarchy uniqueName="[Table1].[Membri della Famiglia]" caption="Membri della Famiglia" attribute="1" defaultMemberUniqueName="[Table1].[Membri della Famiglia].[All]" allUniqueName="[Table1].[Membri della Famiglia].[All]" dimensionUniqueName="[Table1]" displayFolder="" count="0" memberValueDatatype="20" unbalanced="0"/>
    <cacheHierarchy uniqueName="[Table1].[Valutazione]" caption="Valutazione" attribute="1" defaultMemberUniqueName="[Table1].[Valutazione].[All]" allUniqueName="[Table1].[Valutazione].[All]" dimensionUniqueName="[Table1]" displayFolder="" count="0" memberValueDatatype="20" unbalanced="0"/>
    <cacheHierarchy uniqueName="[Table1].[Valutazione sull'attenzione all'ambiente della città]" caption="Valutazione sull'attenzione all'ambiente della città" attribute="1" defaultMemberUniqueName="[Table1].[Valutazione sull'attenzione all'ambiente della città].[All]" allUniqueName="[Table1].[Valutazione sull'attenzione all'ambiente della città].[All]" dimensionUniqueName="[Table1]" displayFolder="" count="0" memberValueDatatype="20" unbalanced="0"/>
    <cacheHierarchy uniqueName="[Table1].[Rent Mezzo - Auto]" caption="Rent Mezzo - Auto" attribute="1" defaultMemberUniqueName="[Table1].[Rent Mezzo - Auto].[All]" allUniqueName="[Table1].[Rent Mezzo - Auto].[All]" dimensionUniqueName="[Table1]" displayFolder="" count="0" memberValueDatatype="130" unbalanced="0"/>
    <cacheHierarchy uniqueName="[Table1].[Rent Mezzo - Biciletta]" caption="Rent Mezzo - Biciletta" attribute="1" defaultMemberUniqueName="[Table1].[Rent Mezzo - Biciletta].[All]" allUniqueName="[Table1].[Rent Mezzo - Biciletta].[All]" dimensionUniqueName="[Table1]" displayFolder="" count="0" memberValueDatatype="130" unbalanced="0"/>
    <cacheHierarchy uniqueName="[Table1].[Rent Mezzo - Monopattino]" caption="Rent Mezzo - Monopattino" attribute="1" defaultMemberUniqueName="[Table1].[Rent Mezzo - Monopattino].[All]" allUniqueName="[Table1].[Rent Mezzo - Monopattino].[All]" dimensionUniqueName="[Table1]" displayFolder="" count="0" memberValueDatatype="130" unbalanced="0"/>
    <cacheHierarchy uniqueName="[Table3].[ID - Utente]" caption="ID - Utente" attribute="1" defaultMemberUniqueName="[Table3].[ID - Utente].[All]" allUniqueName="[Table3].[ID - Utente].[All]" dimensionUniqueName="[Table3]" displayFolder="" count="0" memberValueDatatype="20" unbalanced="0"/>
    <cacheHierarchy uniqueName="[Table3].[Indirizzo Airbnb]" caption="Indirizzo Airbnb" attribute="1" defaultMemberUniqueName="[Table3].[Indirizzo Airbnb].[All]" allUniqueName="[Table3].[Indirizzo Airbnb].[All]" dimensionUniqueName="[Table3]" displayFolder="" count="0" memberValueDatatype="130" unbalanced="0"/>
    <cacheHierarchy uniqueName="[Table3].[Città Airbnb]" caption="Città Airbnb" attribute="1" defaultMemberUniqueName="[Table3].[Città Airbnb].[All]" allUniqueName="[Table3].[Città Airbnb].[All]" dimensionUniqueName="[Table3]" displayFolder="" count="0" memberValueDatatype="130" unbalanced="0"/>
    <cacheHierarchy uniqueName="[Table3].[Costo a Notte (€)]" caption="Costo a Notte (€)" attribute="1" defaultMemberUniqueName="[Table3].[Costo a Notte (€)].[All]" allUniqueName="[Table3].[Costo a Notte (€)].[All]" dimensionUniqueName="[Table3]" displayFolder="" count="0" memberValueDatatype="20" unbalanced="0"/>
    <cacheHierarchy uniqueName="[Table3].[Numero Notti]" caption="Numero Notti" attribute="1" defaultMemberUniqueName="[Table3].[Numero Notti].[All]" allUniqueName="[Table3].[Numero Notti].[All]" dimensionUniqueName="[Table3]" displayFolder="" count="0" memberValueDatatype="20" unbalanced="0"/>
    <cacheHierarchy uniqueName="[Table3].[Somma Totale]" caption="Somma Totale" attribute="1" defaultMemberUniqueName="[Table3].[Somma Totale].[All]" allUniqueName="[Table3].[Somma Totale].[All]" dimensionUniqueName="[Table3]" displayFolder="" count="2" memberValueDatatype="20" unbalanced="0">
      <fieldsUsage count="2">
        <fieldUsage x="-1"/>
        <fieldUsage x="0"/>
      </fieldsUsage>
    </cacheHierarchy>
    <cacheHierarchy uniqueName="[Table3].[Paese di provenienza]" caption="Paese di provenienza" attribute="1" defaultMemberUniqueName="[Table3].[Paese di provenienza].[All]" allUniqueName="[Table3].[Paese di provenienza].[All]" dimensionUniqueName="[Table3]" displayFolder="" count="0" memberValueDatatype="130" unbalanced="0"/>
    <cacheHierarchy uniqueName="[Table3].[Data di Nascita]" caption="Data di Nascita" attribute="1" time="1" defaultMemberUniqueName="[Table3].[Data di Nascita].[All]" allUniqueName="[Table3].[Data di Nascita].[All]" dimensionUniqueName="[Table3]" displayFolder="" count="0" memberValueDatatype="7" unbalanced="0"/>
    <cacheHierarchy uniqueName="[Table3].[Età]" caption="Età" attribute="1" defaultMemberUniqueName="[Table3].[Età].[All]" allUniqueName="[Table3].[Età].[All]" dimensionUniqueName="[Table3]" displayFolder="" count="0" memberValueDatatype="20" unbalanced="0"/>
    <cacheHierarchy uniqueName="[Table3].[Membri della Famiglia]" caption="Membri della Famiglia" attribute="1" defaultMemberUniqueName="[Table3].[Membri della Famiglia].[All]" allUniqueName="[Table3].[Membri della Famiglia].[All]" dimensionUniqueName="[Table3]" displayFolder="" count="0" memberValueDatatype="20" unbalanced="0"/>
    <cacheHierarchy uniqueName="[Table3].[Valutazione]" caption="Valutazione" attribute="1" defaultMemberUniqueName="[Table3].[Valutazione].[All]" allUniqueName="[Table3].[Valutazione].[All]" dimensionUniqueName="[Table3]" displayFolder="" count="0" memberValueDatatype="20" unbalanced="0"/>
    <cacheHierarchy uniqueName="[Table3].[Valutazione sull'attenzione all'ambiente della città]" caption="Valutazione sull'attenzione all'ambiente della città" attribute="1" defaultMemberUniqueName="[Table3].[Valutazione sull'attenzione all'ambiente della città].[All]" allUniqueName="[Table3].[Valutazione sull'attenzione all'ambiente della città].[All]" dimensionUniqueName="[Table3]" displayFolder="" count="0" memberValueDatatype="20" unbalanced="0"/>
    <cacheHierarchy uniqueName="[Table3].[Rent Mezzo - Auto]" caption="Rent Mezzo - Auto" attribute="1" defaultMemberUniqueName="[Table3].[Rent Mezzo - Auto].[All]" allUniqueName="[Table3].[Rent Mezzo - Auto].[All]" dimensionUniqueName="[Table3]" displayFolder="" count="0" memberValueDatatype="130" unbalanced="0"/>
    <cacheHierarchy uniqueName="[Table3].[Rent Mezzo - Biciletta]" caption="Rent Mezzo - Biciletta" attribute="1" defaultMemberUniqueName="[Table3].[Rent Mezzo - Biciletta].[All]" allUniqueName="[Table3].[Rent Mezzo - Biciletta].[All]" dimensionUniqueName="[Table3]" displayFolder="" count="0" memberValueDatatype="130" unbalanced="0"/>
    <cacheHierarchy uniqueName="[Table3].[Rent Mezzo - Monopattino]" caption="Rent Mezzo - Monopattino" attribute="1" defaultMemberUniqueName="[Table3].[Rent Mezzo - Monopattino].[All]" allUniqueName="[Table3].[Rent Mezzo - Monopattino].[All]" dimensionUniqueName="[Table3]" displayFolder="" count="0" memberValueDatatype="130" unbalanced="0"/>
    <cacheHierarchy uniqueName="[Measures].[__XL_Count Table1]" caption="__XL_Count Table1" measure="1" displayFolder="" measureGroup="Table1" count="0" hidden="1"/>
    <cacheHierarchy uniqueName="[Measures].[__XL_Count Table3]" caption="__XL_Count Table3" measure="1" displayFolder="" measureGroup="Table3" count="0" hidden="1"/>
    <cacheHierarchy uniqueName="[Measures].[__No measures defined]" caption="__No measures defined" measure="1" displayFolder="" count="0" hidden="1"/>
    <cacheHierarchy uniqueName="[Measures].[Sum of ID - Utente]" caption="Sum of ID - Utente" measure="1" displayFolder="" measureGroup="Table1" count="0" hidden="1">
      <extLst>
        <ext xmlns:x15="http://schemas.microsoft.com/office/spreadsheetml/2010/11/main" uri="{B97F6D7D-B522-45F9-BDA1-12C45D357490}">
          <x15:cacheHierarchy aggregatedColumn="0"/>
        </ext>
      </extLst>
    </cacheHierarchy>
    <cacheHierarchy uniqueName="[Measures].[Distinct Count of ID - Utente]" caption="Distinct Count of ID - Utente" measure="1" displayFolder="" measureGroup="Table1" count="0" hidden="1">
      <extLst>
        <ext xmlns:x15="http://schemas.microsoft.com/office/spreadsheetml/2010/11/main" uri="{B97F6D7D-B522-45F9-BDA1-12C45D357490}">
          <x15:cacheHierarchy aggregatedColumn="0"/>
        </ext>
      </extLst>
    </cacheHierarchy>
    <cacheHierarchy uniqueName="[Measures].[Count of Città Airbnb]" caption="Count of Città Airbnb" measure="1" displayFolder="" measureGroup="Table1" count="0" hidden="1">
      <extLst>
        <ext xmlns:x15="http://schemas.microsoft.com/office/spreadsheetml/2010/11/main" uri="{B97F6D7D-B522-45F9-BDA1-12C45D357490}">
          <x15:cacheHierarchy aggregatedColumn="2"/>
        </ext>
      </extLst>
    </cacheHierarchy>
    <cacheHierarchy uniqueName="[Measures].[Sum of Membri della Famiglia]" caption="Sum of Membri della Famiglia" measure="1" displayFolder="" measureGroup="Table1" count="0" hidden="1">
      <extLst>
        <ext xmlns:x15="http://schemas.microsoft.com/office/spreadsheetml/2010/11/main" uri="{B97F6D7D-B522-45F9-BDA1-12C45D357490}">
          <x15:cacheHierarchy aggregatedColumn="7"/>
        </ext>
      </extLst>
    </cacheHierarchy>
    <cacheHierarchy uniqueName="[Measures].[Count of Membri della Famiglia]" caption="Count of Membri della Famiglia" measure="1" displayFolder="" measureGroup="Table1" count="0" hidden="1">
      <extLst>
        <ext xmlns:x15="http://schemas.microsoft.com/office/spreadsheetml/2010/11/main" uri="{B97F6D7D-B522-45F9-BDA1-12C45D357490}">
          <x15:cacheHierarchy aggregatedColumn="7"/>
        </ext>
      </extLst>
    </cacheHierarchy>
    <cacheHierarchy uniqueName="[Measures].[Average of Membri della Famiglia]" caption="Average of Membri della Famiglia" measure="1" displayFolder="" measureGroup="Table1" count="0" hidden="1">
      <extLst>
        <ext xmlns:x15="http://schemas.microsoft.com/office/spreadsheetml/2010/11/main" uri="{B97F6D7D-B522-45F9-BDA1-12C45D357490}">
          <x15:cacheHierarchy aggregatedColumn="7"/>
        </ext>
      </extLst>
    </cacheHierarchy>
    <cacheHierarchy uniqueName="[Measures].[Sum of Costo a Notte (€)]" caption="Sum of Costo a Notte (€)" measure="1" displayFolder="" measureGroup="Table1" count="0" hidden="1">
      <extLst>
        <ext xmlns:x15="http://schemas.microsoft.com/office/spreadsheetml/2010/11/main" uri="{B97F6D7D-B522-45F9-BDA1-12C45D357490}">
          <x15:cacheHierarchy aggregatedColumn="3"/>
        </ext>
      </extLst>
    </cacheHierarchy>
    <cacheHierarchy uniqueName="[Measures].[Max of Costo a Notte (€)]" caption="Max of Costo a Notte (€)" measure="1" displayFolder="" measureGroup="Table1" count="0" hidden="1">
      <extLst>
        <ext xmlns:x15="http://schemas.microsoft.com/office/spreadsheetml/2010/11/main" uri="{B97F6D7D-B522-45F9-BDA1-12C45D357490}">
          <x15:cacheHierarchy aggregatedColumn="3"/>
        </ext>
      </extLst>
    </cacheHierarchy>
    <cacheHierarchy uniqueName="[Measures].[Distinct Count of Costo a Notte (€)]" caption="Distinct Count of Costo a Notte (€)" measure="1" displayFolder="" measureGroup="Table1" count="0" hidden="1">
      <extLst>
        <ext xmlns:x15="http://schemas.microsoft.com/office/spreadsheetml/2010/11/main" uri="{B97F6D7D-B522-45F9-BDA1-12C45D357490}">
          <x15:cacheHierarchy aggregatedColumn="3"/>
        </ext>
      </extLst>
    </cacheHierarchy>
    <cacheHierarchy uniqueName="[Measures].[Sum of Numero Notti]" caption="Sum of Numero Notti" measure="1" displayFolder="" measureGroup="Table1" count="0" hidden="1">
      <extLst>
        <ext xmlns:x15="http://schemas.microsoft.com/office/spreadsheetml/2010/11/main" uri="{B97F6D7D-B522-45F9-BDA1-12C45D357490}">
          <x15:cacheHierarchy aggregatedColumn="4"/>
        </ext>
      </extLst>
    </cacheHierarchy>
    <cacheHierarchy uniqueName="[Measures].[Count of Rent Mezzo - Auto]" caption="Count of Rent Mezzo - Auto" measure="1" displayFolder="" measureGroup="Table1" count="0" hidden="1">
      <extLst>
        <ext xmlns:x15="http://schemas.microsoft.com/office/spreadsheetml/2010/11/main" uri="{B97F6D7D-B522-45F9-BDA1-12C45D357490}">
          <x15:cacheHierarchy aggregatedColumn="10"/>
        </ext>
      </extLst>
    </cacheHierarchy>
    <cacheHierarchy uniqueName="[Measures].[Count of Rent Mezzo - Biciletta]" caption="Count of Rent Mezzo - Biciletta" measure="1" displayFolder="" measureGroup="Table1" count="0" hidden="1">
      <extLst>
        <ext xmlns:x15="http://schemas.microsoft.com/office/spreadsheetml/2010/11/main" uri="{B97F6D7D-B522-45F9-BDA1-12C45D357490}">
          <x15:cacheHierarchy aggregatedColumn="11"/>
        </ext>
      </extLst>
    </cacheHierarchy>
    <cacheHierarchy uniqueName="[Measures].[Count of Rent Mezzo - Monopattino]" caption="Count of Rent Mezzo - Monopattino" measure="1" displayFolder="" measureGroup="Table1" count="0" hidden="1">
      <extLst>
        <ext xmlns:x15="http://schemas.microsoft.com/office/spreadsheetml/2010/11/main" uri="{B97F6D7D-B522-45F9-BDA1-12C45D357490}">
          <x15:cacheHierarchy aggregatedColumn="12"/>
        </ext>
      </extLst>
    </cacheHierarchy>
    <cacheHierarchy uniqueName="[Measures].[Sum of Somma Totale]" caption="Sum of Somma Totale" measure="1" displayFolder="" measureGroup="Table3" count="0" hidden="1">
      <extLst>
        <ext xmlns:x15="http://schemas.microsoft.com/office/spreadsheetml/2010/11/main" uri="{B97F6D7D-B522-45F9-BDA1-12C45D357490}">
          <x15:cacheHierarchy aggregatedColumn="18"/>
        </ext>
      </extLst>
    </cacheHierarchy>
  </cacheHierarchies>
  <kpis count="0"/>
  <dimensions count="3">
    <dimension measure="1" name="Measures" uniqueName="[Measures]" caption="Measures"/>
    <dimension name="Table1" uniqueName="[Table1]" caption="Table1"/>
    <dimension name="Table3" uniqueName="[Table3]" caption="Table3"/>
  </dimensions>
  <measureGroups count="2">
    <measureGroup name="Table1" caption="Table1"/>
    <measureGroup name="Table3" caption="Table3"/>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essandro smajlovic" refreshedDate="45154.730501967591" backgroundQuery="1" createdVersion="8" refreshedVersion="8" minRefreshableVersion="3" recordCount="0" supportSubquery="1" supportAdvancedDrill="1" xr:uid="{9597E1F9-F34B-4E88-99D8-6A7947CE149B}">
  <cacheSource type="external" connectionId="1"/>
  <cacheFields count="4">
    <cacheField name="[Measures].[Distinct Count of ID - Utente]" caption="Distinct Count of ID - Utente" numFmtId="0" hierarchy="32" level="32767"/>
    <cacheField name="[Measures].[Count of Città Airbnb]" caption="Count of Città Airbnb" numFmtId="0" hierarchy="33" level="32767"/>
    <cacheField name="[Measures].[Average of Membri della Famiglia]" caption="Average of Membri della Famiglia" numFmtId="0" hierarchy="36" level="32767"/>
    <cacheField name="[Table1].[ID - Utente].[ID - Utente]" caption="ID - Utente" numFmtId="0" level="1">
      <sharedItems containsSemiMixedTypes="0" containsNonDate="0" containsString="0"/>
    </cacheField>
  </cacheFields>
  <cacheHierarchies count="45">
    <cacheHierarchy uniqueName="[Table1].[ID - Utente]" caption="ID - Utente" attribute="1" defaultMemberUniqueName="[Table1].[ID - Utente].[All]" allUniqueName="[Table1].[ID - Utente].[All]" dimensionUniqueName="[Table1]" displayFolder="" count="2" memberValueDatatype="20" unbalanced="0">
      <fieldsUsage count="2">
        <fieldUsage x="-1"/>
        <fieldUsage x="3"/>
      </fieldsUsage>
    </cacheHierarchy>
    <cacheHierarchy uniqueName="[Table1].[Indirizzo Airbnb]" caption="Indirizzo Airbnb" attribute="1" defaultMemberUniqueName="[Table1].[Indirizzo Airbnb].[All]" allUniqueName="[Table1].[Indirizzo Airbnb].[All]" dimensionUniqueName="[Table1]" displayFolder="" count="0" memberValueDatatype="130" unbalanced="0"/>
    <cacheHierarchy uniqueName="[Table1].[Città Airbnb]" caption="Città Airbnb" attribute="1" defaultMemberUniqueName="[Table1].[Città Airbnb].[All]" allUniqueName="[Table1].[Città Airbnb].[All]" dimensionUniqueName="[Table1]" displayFolder="" count="0" memberValueDatatype="130" unbalanced="0"/>
    <cacheHierarchy uniqueName="[Table1].[Costo a Notte (€)]" caption="Costo a Notte (€)" attribute="1" defaultMemberUniqueName="[Table1].[Costo a Notte (€)].[All]" allUniqueName="[Table1].[Costo a Notte (€)].[All]" dimensionUniqueName="[Table1]" displayFolder="" count="0" memberValueDatatype="20" unbalanced="0"/>
    <cacheHierarchy uniqueName="[Table1].[Numero Notti]" caption="Numero Notti" attribute="1" defaultMemberUniqueName="[Table1].[Numero Notti].[All]" allUniqueName="[Table1].[Numero Notti].[All]" dimensionUniqueName="[Table1]" displayFolder="" count="0" memberValueDatatype="20" unbalanced="0"/>
    <cacheHierarchy uniqueName="[Table1].[Paese di provenienza]" caption="Paese di provenienza" attribute="1" defaultMemberUniqueName="[Table1].[Paese di provenienza].[All]" allUniqueName="[Table1].[Paese di provenienza].[All]" dimensionUniqueName="[Table1]" displayFolder="" count="0" memberValueDatatype="130" unbalanced="0"/>
    <cacheHierarchy uniqueName="[Table1].[Data di Nascita]" caption="Data di Nascita" attribute="1" time="1" defaultMemberUniqueName="[Table1].[Data di Nascita].[All]" allUniqueName="[Table1].[Data di Nascita].[All]" dimensionUniqueName="[Table1]" displayFolder="" count="0" memberValueDatatype="7" unbalanced="0"/>
    <cacheHierarchy uniqueName="[Table1].[Membri della Famiglia]" caption="Membri della Famiglia" attribute="1" defaultMemberUniqueName="[Table1].[Membri della Famiglia].[All]" allUniqueName="[Table1].[Membri della Famiglia].[All]" dimensionUniqueName="[Table1]" displayFolder="" count="0" memberValueDatatype="20" unbalanced="0"/>
    <cacheHierarchy uniqueName="[Table1].[Valutazione]" caption="Valutazione" attribute="1" defaultMemberUniqueName="[Table1].[Valutazione].[All]" allUniqueName="[Table1].[Valutazione].[All]" dimensionUniqueName="[Table1]" displayFolder="" count="0" memberValueDatatype="20" unbalanced="0"/>
    <cacheHierarchy uniqueName="[Table1].[Valutazione sull'attenzione all'ambiente della città]" caption="Valutazione sull'attenzione all'ambiente della città" attribute="1" defaultMemberUniqueName="[Table1].[Valutazione sull'attenzione all'ambiente della città].[All]" allUniqueName="[Table1].[Valutazione sull'attenzione all'ambiente della città].[All]" dimensionUniqueName="[Table1]" displayFolder="" count="0" memberValueDatatype="20" unbalanced="0"/>
    <cacheHierarchy uniqueName="[Table1].[Rent Mezzo - Auto]" caption="Rent Mezzo - Auto" attribute="1" defaultMemberUniqueName="[Table1].[Rent Mezzo - Auto].[All]" allUniqueName="[Table1].[Rent Mezzo - Auto].[All]" dimensionUniqueName="[Table1]" displayFolder="" count="0" memberValueDatatype="130" unbalanced="0"/>
    <cacheHierarchy uniqueName="[Table1].[Rent Mezzo - Biciletta]" caption="Rent Mezzo - Biciletta" attribute="1" defaultMemberUniqueName="[Table1].[Rent Mezzo - Biciletta].[All]" allUniqueName="[Table1].[Rent Mezzo - Biciletta].[All]" dimensionUniqueName="[Table1]" displayFolder="" count="0" memberValueDatatype="130" unbalanced="0"/>
    <cacheHierarchy uniqueName="[Table1].[Rent Mezzo - Monopattino]" caption="Rent Mezzo - Monopattino" attribute="1" defaultMemberUniqueName="[Table1].[Rent Mezzo - Monopattino].[All]" allUniqueName="[Table1].[Rent Mezzo - Monopattino].[All]" dimensionUniqueName="[Table1]" displayFolder="" count="0" memberValueDatatype="130" unbalanced="0"/>
    <cacheHierarchy uniqueName="[Table3].[ID - Utente]" caption="ID - Utente" attribute="1" defaultMemberUniqueName="[Table3].[ID - Utente].[All]" allUniqueName="[Table3].[ID - Utente].[All]" dimensionUniqueName="[Table3]" displayFolder="" count="0" memberValueDatatype="20" unbalanced="0"/>
    <cacheHierarchy uniqueName="[Table3].[Indirizzo Airbnb]" caption="Indirizzo Airbnb" attribute="1" defaultMemberUniqueName="[Table3].[Indirizzo Airbnb].[All]" allUniqueName="[Table3].[Indirizzo Airbnb].[All]" dimensionUniqueName="[Table3]" displayFolder="" count="0" memberValueDatatype="130" unbalanced="0"/>
    <cacheHierarchy uniqueName="[Table3].[Città Airbnb]" caption="Città Airbnb" attribute="1" defaultMemberUniqueName="[Table3].[Città Airbnb].[All]" allUniqueName="[Table3].[Città Airbnb].[All]" dimensionUniqueName="[Table3]" displayFolder="" count="0" memberValueDatatype="130" unbalanced="0"/>
    <cacheHierarchy uniqueName="[Table3].[Costo a Notte (€)]" caption="Costo a Notte (€)" attribute="1" defaultMemberUniqueName="[Table3].[Costo a Notte (€)].[All]" allUniqueName="[Table3].[Costo a Notte (€)].[All]" dimensionUniqueName="[Table3]" displayFolder="" count="0" memberValueDatatype="20" unbalanced="0"/>
    <cacheHierarchy uniqueName="[Table3].[Numero Notti]" caption="Numero Notti" attribute="1" defaultMemberUniqueName="[Table3].[Numero Notti].[All]" allUniqueName="[Table3].[Numero Notti].[All]" dimensionUniqueName="[Table3]" displayFolder="" count="0" memberValueDatatype="20" unbalanced="0"/>
    <cacheHierarchy uniqueName="[Table3].[Somma Totale]" caption="Somma Totale" attribute="1" defaultMemberUniqueName="[Table3].[Somma Totale].[All]" allUniqueName="[Table3].[Somma Totale].[All]" dimensionUniqueName="[Table3]" displayFolder="" count="0" memberValueDatatype="20" unbalanced="0"/>
    <cacheHierarchy uniqueName="[Table3].[Paese di provenienza]" caption="Paese di provenienza" attribute="1" defaultMemberUniqueName="[Table3].[Paese di provenienza].[All]" allUniqueName="[Table3].[Paese di provenienza].[All]" dimensionUniqueName="[Table3]" displayFolder="" count="0" memberValueDatatype="130" unbalanced="0"/>
    <cacheHierarchy uniqueName="[Table3].[Data di Nascita]" caption="Data di Nascita" attribute="1" time="1" defaultMemberUniqueName="[Table3].[Data di Nascita].[All]" allUniqueName="[Table3].[Data di Nascita].[All]" dimensionUniqueName="[Table3]" displayFolder="" count="0" memberValueDatatype="7" unbalanced="0"/>
    <cacheHierarchy uniqueName="[Table3].[Età]" caption="Età" attribute="1" defaultMemberUniqueName="[Table3].[Età].[All]" allUniqueName="[Table3].[Età].[All]" dimensionUniqueName="[Table3]" displayFolder="" count="0" memberValueDatatype="20" unbalanced="0"/>
    <cacheHierarchy uniqueName="[Table3].[Membri della Famiglia]" caption="Membri della Famiglia" attribute="1" defaultMemberUniqueName="[Table3].[Membri della Famiglia].[All]" allUniqueName="[Table3].[Membri della Famiglia].[All]" dimensionUniqueName="[Table3]" displayFolder="" count="0" memberValueDatatype="20" unbalanced="0"/>
    <cacheHierarchy uniqueName="[Table3].[Valutazione]" caption="Valutazione" attribute="1" defaultMemberUniqueName="[Table3].[Valutazione].[All]" allUniqueName="[Table3].[Valutazione].[All]" dimensionUniqueName="[Table3]" displayFolder="" count="0" memberValueDatatype="20" unbalanced="0"/>
    <cacheHierarchy uniqueName="[Table3].[Valutazione sull'attenzione all'ambiente della città]" caption="Valutazione sull'attenzione all'ambiente della città" attribute="1" defaultMemberUniqueName="[Table3].[Valutazione sull'attenzione all'ambiente della città].[All]" allUniqueName="[Table3].[Valutazione sull'attenzione all'ambiente della città].[All]" dimensionUniqueName="[Table3]" displayFolder="" count="0" memberValueDatatype="20" unbalanced="0"/>
    <cacheHierarchy uniqueName="[Table3].[Rent Mezzo - Auto]" caption="Rent Mezzo - Auto" attribute="1" defaultMemberUniqueName="[Table3].[Rent Mezzo - Auto].[All]" allUniqueName="[Table3].[Rent Mezzo - Auto].[All]" dimensionUniqueName="[Table3]" displayFolder="" count="0" memberValueDatatype="130" unbalanced="0"/>
    <cacheHierarchy uniqueName="[Table3].[Rent Mezzo - Biciletta]" caption="Rent Mezzo - Biciletta" attribute="1" defaultMemberUniqueName="[Table3].[Rent Mezzo - Biciletta].[All]" allUniqueName="[Table3].[Rent Mezzo - Biciletta].[All]" dimensionUniqueName="[Table3]" displayFolder="" count="0" memberValueDatatype="130" unbalanced="0"/>
    <cacheHierarchy uniqueName="[Table3].[Rent Mezzo - Monopattino]" caption="Rent Mezzo - Monopattino" attribute="1" defaultMemberUniqueName="[Table3].[Rent Mezzo - Monopattino].[All]" allUniqueName="[Table3].[Rent Mezzo - Monopattino].[All]" dimensionUniqueName="[Table3]" displayFolder="" count="0" memberValueDatatype="130" unbalanced="0"/>
    <cacheHierarchy uniqueName="[Measures].[__XL_Count Table1]" caption="__XL_Count Table1" measure="1" displayFolder="" measureGroup="Table1" count="0" hidden="1"/>
    <cacheHierarchy uniqueName="[Measures].[__XL_Count Table3]" caption="__XL_Count Table3" measure="1" displayFolder="" measureGroup="Table3" count="0" hidden="1"/>
    <cacheHierarchy uniqueName="[Measures].[__No measures defined]" caption="__No measures defined" measure="1" displayFolder="" count="0" hidden="1"/>
    <cacheHierarchy uniqueName="[Measures].[Sum of ID - Utente]" caption="Sum of ID - Utente" measure="1" displayFolder="" measureGroup="Table1" count="0" hidden="1">
      <extLst>
        <ext xmlns:x15="http://schemas.microsoft.com/office/spreadsheetml/2010/11/main" uri="{B97F6D7D-B522-45F9-BDA1-12C45D357490}">
          <x15:cacheHierarchy aggregatedColumn="0"/>
        </ext>
      </extLst>
    </cacheHierarchy>
    <cacheHierarchy uniqueName="[Measures].[Distinct Count of ID - Utente]" caption="Distinct Count of ID - Utente" measure="1" displayFolder="" measureGroup="Table1" count="0" oneField="1" hidden="1">
      <fieldsUsage count="1">
        <fieldUsage x="0"/>
      </fieldsUsage>
      <extLst>
        <ext xmlns:x15="http://schemas.microsoft.com/office/spreadsheetml/2010/11/main" uri="{B97F6D7D-B522-45F9-BDA1-12C45D357490}">
          <x15:cacheHierarchy aggregatedColumn="0"/>
        </ext>
      </extLst>
    </cacheHierarchy>
    <cacheHierarchy uniqueName="[Measures].[Count of Città Airbnb]" caption="Count of Città Airbnb" measure="1" displayFolder="" measureGroup="Table1" count="0" oneField="1" hidden="1">
      <fieldsUsage count="1">
        <fieldUsage x="1"/>
      </fieldsUsage>
      <extLst>
        <ext xmlns:x15="http://schemas.microsoft.com/office/spreadsheetml/2010/11/main" uri="{B97F6D7D-B522-45F9-BDA1-12C45D357490}">
          <x15:cacheHierarchy aggregatedColumn="2"/>
        </ext>
      </extLst>
    </cacheHierarchy>
    <cacheHierarchy uniqueName="[Measures].[Sum of Membri della Famiglia]" caption="Sum of Membri della Famiglia" measure="1" displayFolder="" measureGroup="Table1" count="0" hidden="1">
      <extLst>
        <ext xmlns:x15="http://schemas.microsoft.com/office/spreadsheetml/2010/11/main" uri="{B97F6D7D-B522-45F9-BDA1-12C45D357490}">
          <x15:cacheHierarchy aggregatedColumn="7"/>
        </ext>
      </extLst>
    </cacheHierarchy>
    <cacheHierarchy uniqueName="[Measures].[Count of Membri della Famiglia]" caption="Count of Membri della Famiglia" measure="1" displayFolder="" measureGroup="Table1" count="0" hidden="1">
      <extLst>
        <ext xmlns:x15="http://schemas.microsoft.com/office/spreadsheetml/2010/11/main" uri="{B97F6D7D-B522-45F9-BDA1-12C45D357490}">
          <x15:cacheHierarchy aggregatedColumn="7"/>
        </ext>
      </extLst>
    </cacheHierarchy>
    <cacheHierarchy uniqueName="[Measures].[Average of Membri della Famiglia]" caption="Average of Membri della Famiglia" measure="1" displayFolder="" measureGroup="Table1" count="0" oneField="1" hidden="1">
      <fieldsUsage count="1">
        <fieldUsage x="2"/>
      </fieldsUsage>
      <extLst>
        <ext xmlns:x15="http://schemas.microsoft.com/office/spreadsheetml/2010/11/main" uri="{B97F6D7D-B522-45F9-BDA1-12C45D357490}">
          <x15:cacheHierarchy aggregatedColumn="7"/>
        </ext>
      </extLst>
    </cacheHierarchy>
    <cacheHierarchy uniqueName="[Measures].[Sum of Costo a Notte (€)]" caption="Sum of Costo a Notte (€)" measure="1" displayFolder="" measureGroup="Table1" count="0" hidden="1">
      <extLst>
        <ext xmlns:x15="http://schemas.microsoft.com/office/spreadsheetml/2010/11/main" uri="{B97F6D7D-B522-45F9-BDA1-12C45D357490}">
          <x15:cacheHierarchy aggregatedColumn="3"/>
        </ext>
      </extLst>
    </cacheHierarchy>
    <cacheHierarchy uniqueName="[Measures].[Max of Costo a Notte (€)]" caption="Max of Costo a Notte (€)" measure="1" displayFolder="" measureGroup="Table1" count="0" hidden="1">
      <extLst>
        <ext xmlns:x15="http://schemas.microsoft.com/office/spreadsheetml/2010/11/main" uri="{B97F6D7D-B522-45F9-BDA1-12C45D357490}">
          <x15:cacheHierarchy aggregatedColumn="3"/>
        </ext>
      </extLst>
    </cacheHierarchy>
    <cacheHierarchy uniqueName="[Measures].[Distinct Count of Costo a Notte (€)]" caption="Distinct Count of Costo a Notte (€)" measure="1" displayFolder="" measureGroup="Table1" count="0" hidden="1">
      <extLst>
        <ext xmlns:x15="http://schemas.microsoft.com/office/spreadsheetml/2010/11/main" uri="{B97F6D7D-B522-45F9-BDA1-12C45D357490}">
          <x15:cacheHierarchy aggregatedColumn="3"/>
        </ext>
      </extLst>
    </cacheHierarchy>
    <cacheHierarchy uniqueName="[Measures].[Sum of Numero Notti]" caption="Sum of Numero Notti" measure="1" displayFolder="" measureGroup="Table1" count="0" hidden="1">
      <extLst>
        <ext xmlns:x15="http://schemas.microsoft.com/office/spreadsheetml/2010/11/main" uri="{B97F6D7D-B522-45F9-BDA1-12C45D357490}">
          <x15:cacheHierarchy aggregatedColumn="4"/>
        </ext>
      </extLst>
    </cacheHierarchy>
    <cacheHierarchy uniqueName="[Measures].[Count of Rent Mezzo - Auto]" caption="Count of Rent Mezzo - Auto" measure="1" displayFolder="" measureGroup="Table1" count="0" hidden="1">
      <extLst>
        <ext xmlns:x15="http://schemas.microsoft.com/office/spreadsheetml/2010/11/main" uri="{B97F6D7D-B522-45F9-BDA1-12C45D357490}">
          <x15:cacheHierarchy aggregatedColumn="10"/>
        </ext>
      </extLst>
    </cacheHierarchy>
    <cacheHierarchy uniqueName="[Measures].[Count of Rent Mezzo - Biciletta]" caption="Count of Rent Mezzo - Biciletta" measure="1" displayFolder="" measureGroup="Table1" count="0" hidden="1">
      <extLst>
        <ext xmlns:x15="http://schemas.microsoft.com/office/spreadsheetml/2010/11/main" uri="{B97F6D7D-B522-45F9-BDA1-12C45D357490}">
          <x15:cacheHierarchy aggregatedColumn="11"/>
        </ext>
      </extLst>
    </cacheHierarchy>
    <cacheHierarchy uniqueName="[Measures].[Count of Rent Mezzo - Monopattino]" caption="Count of Rent Mezzo - Monopattino" measure="1" displayFolder="" measureGroup="Table1" count="0" hidden="1">
      <extLst>
        <ext xmlns:x15="http://schemas.microsoft.com/office/spreadsheetml/2010/11/main" uri="{B97F6D7D-B522-45F9-BDA1-12C45D357490}">
          <x15:cacheHierarchy aggregatedColumn="12"/>
        </ext>
      </extLst>
    </cacheHierarchy>
    <cacheHierarchy uniqueName="[Measures].[Sum of Somma Totale]" caption="Sum of Somma Totale" measure="1" displayFolder="" measureGroup="Table3" count="0" hidden="1">
      <extLst>
        <ext xmlns:x15="http://schemas.microsoft.com/office/spreadsheetml/2010/11/main" uri="{B97F6D7D-B522-45F9-BDA1-12C45D357490}">
          <x15:cacheHierarchy aggregatedColumn="18"/>
        </ext>
      </extLst>
    </cacheHierarchy>
  </cacheHierarchies>
  <kpis count="0"/>
  <dimensions count="3">
    <dimension measure="1" name="Measures" uniqueName="[Measures]" caption="Measures"/>
    <dimension name="Table1" uniqueName="[Table1]" caption="Table1"/>
    <dimension name="Table3" uniqueName="[Table3]" caption="Table3"/>
  </dimensions>
  <measureGroups count="2">
    <measureGroup name="Table1" caption="Table1"/>
    <measureGroup name="Table3" caption="Table3"/>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lessandro smajlovic" refreshedDate="45154.739329282405" backgroundQuery="1" createdVersion="8" refreshedVersion="8" minRefreshableVersion="3" recordCount="0" supportSubquery="1" supportAdvancedDrill="1" xr:uid="{3D9AE28D-8D9F-481A-B951-0CFA0C8697A1}">
  <cacheSource type="external" connectionId="1"/>
  <cacheFields count="2">
    <cacheField name="[Measures].[Distinct Count of ID - Utente]" caption="Distinct Count of ID - Utente" numFmtId="0" hierarchy="32" level="32767"/>
    <cacheField name="[Table1].[Città Airbnb].[Città Airbnb]" caption="Città Airbnb" numFmtId="0" hierarchy="2" level="1">
      <sharedItems containsSemiMixedTypes="0" containsNonDate="0" containsString="0"/>
    </cacheField>
  </cacheFields>
  <cacheHierarchies count="45">
    <cacheHierarchy uniqueName="[Table1].[ID - Utente]" caption="ID - Utente" attribute="1" defaultMemberUniqueName="[Table1].[ID - Utente].[All]" allUniqueName="[Table1].[ID - Utente].[All]" dimensionUniqueName="[Table1]" displayFolder="" count="0" memberValueDatatype="20" unbalanced="0"/>
    <cacheHierarchy uniqueName="[Table1].[Indirizzo Airbnb]" caption="Indirizzo Airbnb" attribute="1" defaultMemberUniqueName="[Table1].[Indirizzo Airbnb].[All]" allUniqueName="[Table1].[Indirizzo Airbnb].[All]" dimensionUniqueName="[Table1]" displayFolder="" count="0" memberValueDatatype="130" unbalanced="0"/>
    <cacheHierarchy uniqueName="[Table1].[Città Airbnb]" caption="Città Airbnb" attribute="1" defaultMemberUniqueName="[Table1].[Città Airbnb].[All]" allUniqueName="[Table1].[Città Airbnb].[All]" dimensionUniqueName="[Table1]" displayFolder="" count="2" memberValueDatatype="130" unbalanced="0">
      <fieldsUsage count="2">
        <fieldUsage x="-1"/>
        <fieldUsage x="1"/>
      </fieldsUsage>
    </cacheHierarchy>
    <cacheHierarchy uniqueName="[Table1].[Costo a Notte (€)]" caption="Costo a Notte (€)" attribute="1" defaultMemberUniqueName="[Table1].[Costo a Notte (€)].[All]" allUniqueName="[Table1].[Costo a Notte (€)].[All]" dimensionUniqueName="[Table1]" displayFolder="" count="0" memberValueDatatype="20" unbalanced="0"/>
    <cacheHierarchy uniqueName="[Table1].[Numero Notti]" caption="Numero Notti" attribute="1" defaultMemberUniqueName="[Table1].[Numero Notti].[All]" allUniqueName="[Table1].[Numero Notti].[All]" dimensionUniqueName="[Table1]" displayFolder="" count="0" memberValueDatatype="20" unbalanced="0"/>
    <cacheHierarchy uniqueName="[Table1].[Paese di provenienza]" caption="Paese di provenienza" attribute="1" defaultMemberUniqueName="[Table1].[Paese di provenienza].[All]" allUniqueName="[Table1].[Paese di provenienza].[All]" dimensionUniqueName="[Table1]" displayFolder="" count="0" memberValueDatatype="130" unbalanced="0"/>
    <cacheHierarchy uniqueName="[Table1].[Data di Nascita]" caption="Data di Nascita" attribute="1" time="1" defaultMemberUniqueName="[Table1].[Data di Nascita].[All]" allUniqueName="[Table1].[Data di Nascita].[All]" dimensionUniqueName="[Table1]" displayFolder="" count="0" memberValueDatatype="7" unbalanced="0"/>
    <cacheHierarchy uniqueName="[Table1].[Membri della Famiglia]" caption="Membri della Famiglia" attribute="1" defaultMemberUniqueName="[Table1].[Membri della Famiglia].[All]" allUniqueName="[Table1].[Membri della Famiglia].[All]" dimensionUniqueName="[Table1]" displayFolder="" count="0" memberValueDatatype="20" unbalanced="0"/>
    <cacheHierarchy uniqueName="[Table1].[Valutazione]" caption="Valutazione" attribute="1" defaultMemberUniqueName="[Table1].[Valutazione].[All]" allUniqueName="[Table1].[Valutazione].[All]" dimensionUniqueName="[Table1]" displayFolder="" count="0" memberValueDatatype="20" unbalanced="0"/>
    <cacheHierarchy uniqueName="[Table1].[Valutazione sull'attenzione all'ambiente della città]" caption="Valutazione sull'attenzione all'ambiente della città" attribute="1" defaultMemberUniqueName="[Table1].[Valutazione sull'attenzione all'ambiente della città].[All]" allUniqueName="[Table1].[Valutazione sull'attenzione all'ambiente della città].[All]" dimensionUniqueName="[Table1]" displayFolder="" count="0" memberValueDatatype="20" unbalanced="0"/>
    <cacheHierarchy uniqueName="[Table1].[Rent Mezzo - Auto]" caption="Rent Mezzo - Auto" attribute="1" defaultMemberUniqueName="[Table1].[Rent Mezzo - Auto].[All]" allUniqueName="[Table1].[Rent Mezzo - Auto].[All]" dimensionUniqueName="[Table1]" displayFolder="" count="0" memberValueDatatype="130" unbalanced="0"/>
    <cacheHierarchy uniqueName="[Table1].[Rent Mezzo - Biciletta]" caption="Rent Mezzo - Biciletta" attribute="1" defaultMemberUniqueName="[Table1].[Rent Mezzo - Biciletta].[All]" allUniqueName="[Table1].[Rent Mezzo - Biciletta].[All]" dimensionUniqueName="[Table1]" displayFolder="" count="0" memberValueDatatype="130" unbalanced="0"/>
    <cacheHierarchy uniqueName="[Table1].[Rent Mezzo - Monopattino]" caption="Rent Mezzo - Monopattino" attribute="1" defaultMemberUniqueName="[Table1].[Rent Mezzo - Monopattino].[All]" allUniqueName="[Table1].[Rent Mezzo - Monopattino].[All]" dimensionUniqueName="[Table1]" displayFolder="" count="0" memberValueDatatype="130" unbalanced="0"/>
    <cacheHierarchy uniqueName="[Table3].[ID - Utente]" caption="ID - Utente" attribute="1" defaultMemberUniqueName="[Table3].[ID - Utente].[All]" allUniqueName="[Table3].[ID - Utente].[All]" dimensionUniqueName="[Table3]" displayFolder="" count="0" memberValueDatatype="20" unbalanced="0"/>
    <cacheHierarchy uniqueName="[Table3].[Indirizzo Airbnb]" caption="Indirizzo Airbnb" attribute="1" defaultMemberUniqueName="[Table3].[Indirizzo Airbnb].[All]" allUniqueName="[Table3].[Indirizzo Airbnb].[All]" dimensionUniqueName="[Table3]" displayFolder="" count="0" memberValueDatatype="130" unbalanced="0"/>
    <cacheHierarchy uniqueName="[Table3].[Città Airbnb]" caption="Città Airbnb" attribute="1" defaultMemberUniqueName="[Table3].[Città Airbnb].[All]" allUniqueName="[Table3].[Città Airbnb].[All]" dimensionUniqueName="[Table3]" displayFolder="" count="0" memberValueDatatype="130" unbalanced="0"/>
    <cacheHierarchy uniqueName="[Table3].[Costo a Notte (€)]" caption="Costo a Notte (€)" attribute="1" defaultMemberUniqueName="[Table3].[Costo a Notte (€)].[All]" allUniqueName="[Table3].[Costo a Notte (€)].[All]" dimensionUniqueName="[Table3]" displayFolder="" count="0" memberValueDatatype="20" unbalanced="0"/>
    <cacheHierarchy uniqueName="[Table3].[Numero Notti]" caption="Numero Notti" attribute="1" defaultMemberUniqueName="[Table3].[Numero Notti].[All]" allUniqueName="[Table3].[Numero Notti].[All]" dimensionUniqueName="[Table3]" displayFolder="" count="0" memberValueDatatype="20" unbalanced="0"/>
    <cacheHierarchy uniqueName="[Table3].[Somma Totale]" caption="Somma Totale" attribute="1" defaultMemberUniqueName="[Table3].[Somma Totale].[All]" allUniqueName="[Table3].[Somma Totale].[All]" dimensionUniqueName="[Table3]" displayFolder="" count="0" memberValueDatatype="20" unbalanced="0"/>
    <cacheHierarchy uniqueName="[Table3].[Paese di provenienza]" caption="Paese di provenienza" attribute="1" defaultMemberUniqueName="[Table3].[Paese di provenienza].[All]" allUniqueName="[Table3].[Paese di provenienza].[All]" dimensionUniqueName="[Table3]" displayFolder="" count="0" memberValueDatatype="130" unbalanced="0"/>
    <cacheHierarchy uniqueName="[Table3].[Data di Nascita]" caption="Data di Nascita" attribute="1" time="1" defaultMemberUniqueName="[Table3].[Data di Nascita].[All]" allUniqueName="[Table3].[Data di Nascita].[All]" dimensionUniqueName="[Table3]" displayFolder="" count="0" memberValueDatatype="7" unbalanced="0"/>
    <cacheHierarchy uniqueName="[Table3].[Età]" caption="Età" attribute="1" defaultMemberUniqueName="[Table3].[Età].[All]" allUniqueName="[Table3].[Età].[All]" dimensionUniqueName="[Table3]" displayFolder="" count="0" memberValueDatatype="20" unbalanced="0"/>
    <cacheHierarchy uniqueName="[Table3].[Membri della Famiglia]" caption="Membri della Famiglia" attribute="1" defaultMemberUniqueName="[Table3].[Membri della Famiglia].[All]" allUniqueName="[Table3].[Membri della Famiglia].[All]" dimensionUniqueName="[Table3]" displayFolder="" count="0" memberValueDatatype="20" unbalanced="0"/>
    <cacheHierarchy uniqueName="[Table3].[Valutazione]" caption="Valutazione" attribute="1" defaultMemberUniqueName="[Table3].[Valutazione].[All]" allUniqueName="[Table3].[Valutazione].[All]" dimensionUniqueName="[Table3]" displayFolder="" count="0" memberValueDatatype="20" unbalanced="0"/>
    <cacheHierarchy uniqueName="[Table3].[Valutazione sull'attenzione all'ambiente della città]" caption="Valutazione sull'attenzione all'ambiente della città" attribute="1" defaultMemberUniqueName="[Table3].[Valutazione sull'attenzione all'ambiente della città].[All]" allUniqueName="[Table3].[Valutazione sull'attenzione all'ambiente della città].[All]" dimensionUniqueName="[Table3]" displayFolder="" count="0" memberValueDatatype="20" unbalanced="0"/>
    <cacheHierarchy uniqueName="[Table3].[Rent Mezzo - Auto]" caption="Rent Mezzo - Auto" attribute="1" defaultMemberUniqueName="[Table3].[Rent Mezzo - Auto].[All]" allUniqueName="[Table3].[Rent Mezzo - Auto].[All]" dimensionUniqueName="[Table3]" displayFolder="" count="0" memberValueDatatype="130" unbalanced="0"/>
    <cacheHierarchy uniqueName="[Table3].[Rent Mezzo - Biciletta]" caption="Rent Mezzo - Biciletta" attribute="1" defaultMemberUniqueName="[Table3].[Rent Mezzo - Biciletta].[All]" allUniqueName="[Table3].[Rent Mezzo - Biciletta].[All]" dimensionUniqueName="[Table3]" displayFolder="" count="0" memberValueDatatype="130" unbalanced="0"/>
    <cacheHierarchy uniqueName="[Table3].[Rent Mezzo - Monopattino]" caption="Rent Mezzo - Monopattino" attribute="1" defaultMemberUniqueName="[Table3].[Rent Mezzo - Monopattino].[All]" allUniqueName="[Table3].[Rent Mezzo - Monopattino].[All]" dimensionUniqueName="[Table3]" displayFolder="" count="0" memberValueDatatype="130" unbalanced="0"/>
    <cacheHierarchy uniqueName="[Measures].[__XL_Count Table1]" caption="__XL_Count Table1" measure="1" displayFolder="" measureGroup="Table1" count="0" hidden="1"/>
    <cacheHierarchy uniqueName="[Measures].[__XL_Count Table3]" caption="__XL_Count Table3" measure="1" displayFolder="" measureGroup="Table3" count="0" hidden="1"/>
    <cacheHierarchy uniqueName="[Measures].[__No measures defined]" caption="__No measures defined" measure="1" displayFolder="" count="0" hidden="1"/>
    <cacheHierarchy uniqueName="[Measures].[Sum of ID - Utente]" caption="Sum of ID - Utente" measure="1" displayFolder="" measureGroup="Table1" count="0" hidden="1">
      <extLst>
        <ext xmlns:x15="http://schemas.microsoft.com/office/spreadsheetml/2010/11/main" uri="{B97F6D7D-B522-45F9-BDA1-12C45D357490}">
          <x15:cacheHierarchy aggregatedColumn="0"/>
        </ext>
      </extLst>
    </cacheHierarchy>
    <cacheHierarchy uniqueName="[Measures].[Distinct Count of ID - Utente]" caption="Distinct Count of ID - Utente" measure="1" displayFolder="" measureGroup="Table1" count="0" oneField="1" hidden="1">
      <fieldsUsage count="1">
        <fieldUsage x="0"/>
      </fieldsUsage>
      <extLst>
        <ext xmlns:x15="http://schemas.microsoft.com/office/spreadsheetml/2010/11/main" uri="{B97F6D7D-B522-45F9-BDA1-12C45D357490}">
          <x15:cacheHierarchy aggregatedColumn="0"/>
        </ext>
      </extLst>
    </cacheHierarchy>
    <cacheHierarchy uniqueName="[Measures].[Count of Città Airbnb]" caption="Count of Città Airbnb" measure="1" displayFolder="" measureGroup="Table1" count="0" hidden="1">
      <extLst>
        <ext xmlns:x15="http://schemas.microsoft.com/office/spreadsheetml/2010/11/main" uri="{B97F6D7D-B522-45F9-BDA1-12C45D357490}">
          <x15:cacheHierarchy aggregatedColumn="2"/>
        </ext>
      </extLst>
    </cacheHierarchy>
    <cacheHierarchy uniqueName="[Measures].[Sum of Membri della Famiglia]" caption="Sum of Membri della Famiglia" measure="1" displayFolder="" measureGroup="Table1" count="0" hidden="1">
      <extLst>
        <ext xmlns:x15="http://schemas.microsoft.com/office/spreadsheetml/2010/11/main" uri="{B97F6D7D-B522-45F9-BDA1-12C45D357490}">
          <x15:cacheHierarchy aggregatedColumn="7"/>
        </ext>
      </extLst>
    </cacheHierarchy>
    <cacheHierarchy uniqueName="[Measures].[Count of Membri della Famiglia]" caption="Count of Membri della Famiglia" measure="1" displayFolder="" measureGroup="Table1" count="0" hidden="1">
      <extLst>
        <ext xmlns:x15="http://schemas.microsoft.com/office/spreadsheetml/2010/11/main" uri="{B97F6D7D-B522-45F9-BDA1-12C45D357490}">
          <x15:cacheHierarchy aggregatedColumn="7"/>
        </ext>
      </extLst>
    </cacheHierarchy>
    <cacheHierarchy uniqueName="[Measures].[Average of Membri della Famiglia]" caption="Average of Membri della Famiglia" measure="1" displayFolder="" measureGroup="Table1" count="0" hidden="1">
      <extLst>
        <ext xmlns:x15="http://schemas.microsoft.com/office/spreadsheetml/2010/11/main" uri="{B97F6D7D-B522-45F9-BDA1-12C45D357490}">
          <x15:cacheHierarchy aggregatedColumn="7"/>
        </ext>
      </extLst>
    </cacheHierarchy>
    <cacheHierarchy uniqueName="[Measures].[Sum of Costo a Notte (€)]" caption="Sum of Costo a Notte (€)" measure="1" displayFolder="" measureGroup="Table1" count="0" hidden="1">
      <extLst>
        <ext xmlns:x15="http://schemas.microsoft.com/office/spreadsheetml/2010/11/main" uri="{B97F6D7D-B522-45F9-BDA1-12C45D357490}">
          <x15:cacheHierarchy aggregatedColumn="3"/>
        </ext>
      </extLst>
    </cacheHierarchy>
    <cacheHierarchy uniqueName="[Measures].[Max of Costo a Notte (€)]" caption="Max of Costo a Notte (€)" measure="1" displayFolder="" measureGroup="Table1" count="0" hidden="1">
      <extLst>
        <ext xmlns:x15="http://schemas.microsoft.com/office/spreadsheetml/2010/11/main" uri="{B97F6D7D-B522-45F9-BDA1-12C45D357490}">
          <x15:cacheHierarchy aggregatedColumn="3"/>
        </ext>
      </extLst>
    </cacheHierarchy>
    <cacheHierarchy uniqueName="[Measures].[Distinct Count of Costo a Notte (€)]" caption="Distinct Count of Costo a Notte (€)" measure="1" displayFolder="" measureGroup="Table1" count="0" hidden="1">
      <extLst>
        <ext xmlns:x15="http://schemas.microsoft.com/office/spreadsheetml/2010/11/main" uri="{B97F6D7D-B522-45F9-BDA1-12C45D357490}">
          <x15:cacheHierarchy aggregatedColumn="3"/>
        </ext>
      </extLst>
    </cacheHierarchy>
    <cacheHierarchy uniqueName="[Measures].[Sum of Numero Notti]" caption="Sum of Numero Notti" measure="1" displayFolder="" measureGroup="Table1" count="0" hidden="1">
      <extLst>
        <ext xmlns:x15="http://schemas.microsoft.com/office/spreadsheetml/2010/11/main" uri="{B97F6D7D-B522-45F9-BDA1-12C45D357490}">
          <x15:cacheHierarchy aggregatedColumn="4"/>
        </ext>
      </extLst>
    </cacheHierarchy>
    <cacheHierarchy uniqueName="[Measures].[Count of Rent Mezzo - Auto]" caption="Count of Rent Mezzo - Auto" measure="1" displayFolder="" measureGroup="Table1" count="0" hidden="1">
      <extLst>
        <ext xmlns:x15="http://schemas.microsoft.com/office/spreadsheetml/2010/11/main" uri="{B97F6D7D-B522-45F9-BDA1-12C45D357490}">
          <x15:cacheHierarchy aggregatedColumn="10"/>
        </ext>
      </extLst>
    </cacheHierarchy>
    <cacheHierarchy uniqueName="[Measures].[Count of Rent Mezzo - Biciletta]" caption="Count of Rent Mezzo - Biciletta" measure="1" displayFolder="" measureGroup="Table1" count="0" hidden="1">
      <extLst>
        <ext xmlns:x15="http://schemas.microsoft.com/office/spreadsheetml/2010/11/main" uri="{B97F6D7D-B522-45F9-BDA1-12C45D357490}">
          <x15:cacheHierarchy aggregatedColumn="11"/>
        </ext>
      </extLst>
    </cacheHierarchy>
    <cacheHierarchy uniqueName="[Measures].[Count of Rent Mezzo - Monopattino]" caption="Count of Rent Mezzo - Monopattino" measure="1" displayFolder="" measureGroup="Table1" count="0" hidden="1">
      <extLst>
        <ext xmlns:x15="http://schemas.microsoft.com/office/spreadsheetml/2010/11/main" uri="{B97F6D7D-B522-45F9-BDA1-12C45D357490}">
          <x15:cacheHierarchy aggregatedColumn="12"/>
        </ext>
      </extLst>
    </cacheHierarchy>
    <cacheHierarchy uniqueName="[Measures].[Sum of Somma Totale]" caption="Sum of Somma Totale" measure="1" displayFolder="" measureGroup="Table3" count="0" hidden="1">
      <extLst>
        <ext xmlns:x15="http://schemas.microsoft.com/office/spreadsheetml/2010/11/main" uri="{B97F6D7D-B522-45F9-BDA1-12C45D357490}">
          <x15:cacheHierarchy aggregatedColumn="18"/>
        </ext>
      </extLst>
    </cacheHierarchy>
  </cacheHierarchies>
  <kpis count="0"/>
  <dimensions count="3">
    <dimension measure="1" name="Measures" uniqueName="[Measures]" caption="Measures"/>
    <dimension name="Table1" uniqueName="[Table1]" caption="Table1"/>
    <dimension name="Table3" uniqueName="[Table3]" caption="Table3"/>
  </dimensions>
  <measureGroups count="2">
    <measureGroup name="Table1" caption="Table1"/>
    <measureGroup name="Table3" caption="Table3"/>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A02E010-0AE5-4749-AE22-B3A86DFBB6EF}"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265" firstHeaderRow="1" firstDataRow="1" firstDataCol="1"/>
  <pivotFields count="1">
    <pivotField axis="axisRow" allDrilled="1" subtotalTop="0" showAll="0" dataSourceSort="1" defaultSubtotal="0" defaultAttributeDrillState="1">
      <items count="26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s>
    </pivotField>
  </pivotFields>
  <rowFields count="1">
    <field x="0"/>
  </rowFields>
  <rowItems count="26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t="grand">
      <x/>
    </i>
  </rowItems>
  <pivotHierarchies count="4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Progetto Excel Advanced di Alessandro Smajlovic.xlsx!Table3">
        <x15:activeTabTopLevelEntity name="[Table3]"/>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F32EE1B-96D8-4D22-B1FB-05445AB65D54}" name="PivotTable3" cacheId="1"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3:C4" firstHeaderRow="0" firstDataRow="1" firstDataCol="0" rowPageCount="1" colPageCount="1"/>
  <pivotFields count="4">
    <pivotField dataField="1" subtotalTop="0" showAll="0" defaultSubtotal="0"/>
    <pivotField dataField="1" subtotalTop="0" showAll="0" defaultSubtotal="0"/>
    <pivotField dataField="1" subtotalTop="0" showAll="0" defaultSubtotal="0"/>
    <pivotField axis="axisPage" allDrilled="1" subtotalTop="0" showAll="0" dataSourceSort="1" defaultSubtotal="0" defaultAttributeDrillState="1"/>
  </pivotFields>
  <rowItems count="1">
    <i/>
  </rowItems>
  <colFields count="1">
    <field x="-2"/>
  </colFields>
  <colItems count="3">
    <i>
      <x/>
    </i>
    <i i="1">
      <x v="1"/>
    </i>
    <i i="2">
      <x v="2"/>
    </i>
  </colItems>
  <pageFields count="1">
    <pageField fld="3" hier="0" name="[Table1].[ID - Utente].[All]" cap="All"/>
  </pageFields>
  <dataFields count="3">
    <dataField name="Count of Città Airbnb" fld="1" subtotal="count" baseField="0" baseItem="0"/>
    <dataField name="Average of Membri della Famiglia" fld="2" subtotal="average" baseField="0" baseItem="0" numFmtId="1"/>
    <dataField name="Distinct Count of ID - Utente" fld="0" subtotal="count" baseField="0" baseItem="0">
      <extLst>
        <ext xmlns:x15="http://schemas.microsoft.com/office/spreadsheetml/2010/11/main" uri="{FABC7310-3BB5-11E1-824E-6D434824019B}">
          <x15:dataField isCountDistinct="1"/>
        </ext>
      </extLst>
    </dataField>
  </dataFields>
  <formats count="1">
    <format dxfId="2">
      <pivotArea outline="0" collapsedLevelsAreSubtotals="1" fieldPosition="0">
        <references count="1">
          <reference field="4294967294" count="1" selected="0">
            <x v="1"/>
          </reference>
        </references>
      </pivotArea>
    </format>
  </formats>
  <pivotHierarchies count="45">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DA2A224-5D15-4D4D-BD7E-9FE24B6D6958}" name="PivotTable4" cacheId="2"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4:A5" firstHeaderRow="1" firstDataRow="1" firstDataCol="0" rowPageCount="1" colPageCount="1"/>
  <pivotFields count="2">
    <pivotField dataField="1" subtotalTop="0" showAll="0" defaultSubtotal="0"/>
    <pivotField axis="axisPage" allDrilled="1" subtotalTop="0" showAll="0" dataSourceSort="1" defaultSubtotal="0" defaultAttributeDrillState="1"/>
  </pivotFields>
  <rowItems count="1">
    <i/>
  </rowItems>
  <colItems count="1">
    <i/>
  </colItems>
  <pageFields count="1">
    <pageField fld="1" hier="2" name="[Table1].[Città Airbnb].&amp;[Ede]" cap="Ede"/>
  </pageFields>
  <dataFields count="1">
    <dataField name="Distinct Count of ID - Utente" fld="0" subtotal="count" baseField="0" baseItem="0">
      <extLst>
        <ext xmlns:x15="http://schemas.microsoft.com/office/spreadsheetml/2010/11/main" uri="{FABC7310-3BB5-11E1-824E-6D434824019B}">
          <x15:dataField isCountDistinct="1"/>
        </ext>
      </extLst>
    </dataField>
  </dataFields>
  <formats count="2">
    <format dxfId="1">
      <pivotArea outline="0" collapsedLevelsAreSubtotals="1" fieldPosition="0"/>
    </format>
    <format dxfId="0">
      <pivotArea outline="0" collapsedLevelsAreSubtotals="1" fieldPosition="0"/>
    </format>
  </formats>
  <pivotHierarchies count="45">
    <pivotHierarchy dragToData="1"/>
    <pivotHierarchy dragToData="1"/>
    <pivotHierarchy multipleItemSelectionAllowed="1" dragToData="1">
      <members count="283" level="1">
        <member name="[Table1].[Città Airbnb].&amp;[Ede]"/>
        <member name="[Table1].[Città Airbnb].&amp;[Elx]"/>
        <member name="[Table1].[Città Airbnb].&amp;[Ila]"/>
        <member name="[Table1].[Città Airbnb].&amp;[Uyo]"/>
        <member name="[Table1].[Città Airbnb].&amp;[Van]"/>
        <member name="[Table1].[Città Airbnb].&amp;[Alva]"/>
        <member name="[Table1].[Città Airbnb].&amp;[Bima]"/>
        <member name="[Table1].[Città Airbnb].&amp;[Cali]"/>
        <member name="[Table1].[Città Airbnb].&amp;[Cork]"/>
        <member name="[Table1].[Città Airbnb].&amp;[Dole]"/>
        <member name="[Table1].[Città Airbnb].&amp;[Goes]"/>
        <member name="[Table1].[Città Airbnb].&amp;[Gols]"/>
        <member name="[Table1].[Città Airbnb].&amp;[Kyiv]"/>
        <member name="[Table1].[Città Airbnb].&amp;[LeÃn]"/>
        <member name="[Table1].[Città Airbnb].&amp;[Odda]"/>
        <member name="[Table1].[Città Airbnb].&amp;[Oslo]"/>
        <member name="[Table1].[Città Airbnb].&amp;[Pica]"/>
        <member name="[Table1].[Città Airbnb].&amp;[Tame]"/>
        <member name="[Table1].[Città Airbnb].&amp;[Tiel]"/>
        <member name="[Table1].[Città Airbnb].&amp;[Zele]"/>
        <member name="[Table1].[Città Airbnb].&amp;[Adana]"/>
        <member name="[Table1].[Città Airbnb].&amp;[Anhui]"/>
        <member name="[Table1].[Città Airbnb].&amp;[Bally]"/>
        <member name="[Table1].[Città Airbnb].&amp;[Cusco]"/>
        <member name="[Table1].[Città Airbnb].&amp;[Delhi]"/>
        <member name="[Table1].[Città Airbnb].&amp;[Dutse]"/>
        <member name="[Table1].[Città Airbnb].&amp;[Evere]"/>
        <member name="[Table1].[Città Airbnb].&amp;[Gansu]"/>
        <member name="[Table1].[Città Airbnb].&amp;[Gebze]"/>
        <member name="[Table1].[Città Airbnb].&amp;[Hebei]"/>
        <member name="[Table1].[Città Airbnb].&amp;[Hunan]"/>
        <member name="[Table1].[Città Airbnb].&amp;[Izium]"/>
        <member name="[Table1].[Città Airbnb].&amp;[Lagos]"/>
        <member name="[Table1].[Città Airbnb].&amp;[Mokpo]"/>
        <member name="[Table1].[Città Airbnb].&amp;[MÅlin]"/>
        <member name="[Table1].[Città Airbnb].&amp;[Okene]"/>
        <member name="[Table1].[Città Airbnb].&amp;[Putre]"/>
        <member name="[Table1].[Città Airbnb].&amp;[Sandy]"/>
        <member name="[Table1].[Città Airbnb].&amp;[Tabuk]"/>
        <member name="[Table1].[Città Airbnb].&amp;[Tarma]"/>
        <member name="[Table1].[Città Airbnb].&amp;[Tibet]"/>
        <member name="[Table1].[Città Airbnb].&amp;[Volda]"/>
        <member name="[Table1].[Città Airbnb].&amp;[Waren]"/>
        <member name="[Table1].[Città Airbnb].&amp;[Warri]"/>
        <member name="[Table1].[Città Airbnb].&amp;[Weert]"/>
        <member name="[Table1].[Città Airbnb].&amp;[Wieze]"/>
        <member name="[Table1].[Città Airbnb].&amp;[Aizwal]"/>
        <member name="[Table1].[Città Airbnb].&amp;[Albany]"/>
        <member name="[Table1].[Città Airbnb].&amp;[Almere]"/>
        <member name="[Table1].[Città Airbnb].&amp;[Andong]"/>
        <member name="[Table1].[Città Airbnb].&amp;[Anklam]"/>
        <member name="[Table1].[Città Airbnb].&amp;[Bacoor]"/>
        <member name="[Table1].[Città Airbnb].&amp;[Baybay]"/>
        <member name="[Table1].[Città Airbnb].&amp;[Bergen]"/>
        <member name="[Table1].[Città Airbnb].&amp;[Berlin]"/>
        <member name="[Table1].[Città Airbnb].&amp;[Burgos]"/>
        <member name="[Table1].[Città Airbnb].&amp;[Darwin]"/>
        <member name="[Table1].[Città Airbnb].&amp;[Dnipro]"/>
        <member name="[Table1].[Città Airbnb].&amp;[Gunsan]"/>
        <member name="[Table1].[Città Airbnb].&amp;[Hawick]"/>
        <member name="[Table1].[Città Airbnb].&amp;[Imphal]"/>
        <member name="[Table1].[Città Airbnb].&amp;[Kaduna]"/>
        <member name="[Table1].[Città Airbnb].&amp;[Kohima]"/>
        <member name="[Table1].[Città Airbnb].&amp;[Ludlow]"/>
        <member name="[Table1].[Città Airbnb].&amp;[Mamuju]"/>
        <member name="[Table1].[Città Airbnb].&amp;[Mandai]"/>
        <member name="[Table1].[Città Airbnb].&amp;[Murcia]"/>
        <member name="[Table1].[Città Airbnb].&amp;[MÃrida]"/>
        <member name="[Table1].[Città Airbnb].&amp;[Namsos]"/>
        <member name="[Table1].[Città Airbnb].&amp;[Nevers]"/>
        <member name="[Table1].[Città Airbnb].&amp;[Okpoko]"/>
        <member name="[Table1].[Città Airbnb].&amp;[Olathe]"/>
        <member name="[Table1].[Città Airbnb].&amp;[Oviedo]"/>
        <member name="[Table1].[Città Airbnb].&amp;[Panjim]"/>
        <member name="[Table1].[Città Airbnb].&amp;[Purnea]"/>
        <member name="[Table1].[Città Airbnb].&amp;[Racine]"/>
        <member name="[Table1].[Città Airbnb].&amp;[Rennes]"/>
        <member name="[Table1].[Città Airbnb].&amp;[Sapele]"/>
        <member name="[Table1].[Città Airbnb].&amp;[Serang]"/>
        <member name="[Table1].[Città Airbnb].&amp;[SuruÃ§]"/>
        <member name="[Table1].[Città Airbnb].&amp;[Tabaco]"/>
        <member name="[Table1].[Città Airbnb].&amp;[Tarnów]"/>
        <member name="[Table1].[Città Airbnb].&amp;[Tengah]"/>
        <member name="[Table1].[Città Airbnb].&amp;[Timaru]"/>
        <member name="[Table1].[Città Airbnb].&amp;[Tumaco]"/>
        <member name="[Table1].[Città Airbnb].&amp;[Tyumen]"/>
        <member name="[Table1].[Città Airbnb].&amp;[Vienna]"/>
        <member name="[Table1].[Città Airbnb].&amp;[Wismar]"/>
        <member name="[Table1].[Città Airbnb].&amp;[Yunnan]"/>
        <member name="[Table1].[Città Airbnb].&amp;[Baddeck]"/>
        <member name="[Table1].[Città Airbnb].&amp;[Belfast]"/>
        <member name="[Table1].[Città Airbnb].&amp;[Bhimber]"/>
        <member name="[Table1].[Città Airbnb].&amp;[Brechin]"/>
        <member name="[Table1].[Città Airbnb].&amp;[CÃceres]"/>
        <member name="[Table1].[Città Airbnb].&amp;[Drammen]"/>
        <member name="[Table1].[Città Airbnb].&amp;[Foligno]"/>
        <member name="[Table1].[Città Airbnb].&amp;[Fortune]"/>
        <member name="[Table1].[Città Airbnb].&amp;[Geelong]"/>
        <member name="[Table1].[Città Airbnb].&amp;[Ghanche]"/>
        <member name="[Table1].[Città Airbnb].&amp;[Gliwice]"/>
        <member name="[Table1].[Città Airbnb].&amp;[Guizhou]"/>
        <member name="[Table1].[Città Airbnb].&amp;[Haaloch]"/>
        <member name="[Table1].[Città Airbnb].&amp;[Hallein]"/>
        <member name="[Table1].[Città Airbnb].&amp;[Hamburg]"/>
        <member name="[Table1].[Città Airbnb].&amp;[Iquitos]"/>
        <member name="[Table1].[Città Airbnb].&amp;[Jiangxi]"/>
        <member name="[Table1].[Città Airbnb].&amp;[Khushab]"/>
        <member name="[Table1].[Città Airbnb].&amp;[Kinrooi]"/>
        <member name="[Table1].[Città Airbnb].&amp;[Kinross]"/>
        <member name="[Table1].[Città Airbnb].&amp;[Kuruman]"/>
        <member name="[Table1].[Città Airbnb].&amp;[Lansing]"/>
        <member name="[Table1].[Città Airbnb].&amp;[Leersum]"/>
        <member name="[Table1].[Città Airbnb].&amp;[Leticia]"/>
        <member name="[Table1].[Città Airbnb].&amp;[Limoges]"/>
        <member name="[Table1].[Città Airbnb].&amp;[Lisieux]"/>
        <member name="[Table1].[Città Airbnb].&amp;[Natales]"/>
        <member name="[Table1].[Città Airbnb].&amp;[NÃssjÃu]"/>
        <member name="[Table1].[Città Airbnb].&amp;[Pelarco]"/>
        <member name="[Table1].[Città Airbnb].&amp;[PoznaÅ„]"/>
        <member name="[Table1].[Città Airbnb].&amp;[Raichur]"/>
        <member name="[Table1].[Città Airbnb].&amp;[Saintes]"/>
        <member name="[Table1].[Città Airbnb].&amp;[Sicuani]"/>
        <member name="[Table1].[Città Airbnb].&amp;[Sujawal]"/>
        <member name="[Table1].[Città Airbnb].&amp;[Tarakan]"/>
        <member name="[Table1].[Città Airbnb].&amp;[Tilburg]"/>
        <member name="[Table1].[Città Airbnb].&amp;[Tokoroa]"/>
        <member name="[Table1].[Città Airbnb].&amp;[Tuy HÃa]"/>
        <member name="[Table1].[Città Airbnb].&amp;[VÃrnamo]"/>
        <member name="[Table1].[Città Airbnb].&amp;[Warburg]"/>
        <member name="[Table1].[Città Airbnb].&amp;[Wodonga]"/>
        <member name="[Table1].[Città Airbnb].&amp;[Yeongju]"/>
        <member name="[Table1].[Città Airbnb].&amp;[Zapopan]"/>
        <member name="[Table1].[Città Airbnb].&amp;[Abeokuta]"/>
        <member name="[Table1].[Città Airbnb].&amp;[Agartala]"/>
        <member name="[Table1].[Città Airbnb].&amp;[AlingsÃs]"/>
        <member name="[Table1].[Città Airbnb].&amp;[Anapolis]"/>
        <member name="[Table1].[Città Airbnb].&amp;[Apartadó]"/>
        <member name="[Table1].[Città Airbnb].&amp;[Barranca]"/>
        <member name="[Table1].[Città Airbnb].&amp;[Bengkulu]"/>
        <member name="[Table1].[Città Airbnb].&amp;[Billings]"/>
        <member name="[Table1].[Città Airbnb].&amp;[Bolsward]"/>
        <member name="[Table1].[Città Airbnb].&amp;[Colchane]"/>
        <member name="[Table1].[Città Airbnb].&amp;[Columbus]"/>
        <member name="[Table1].[Città Airbnb].&amp;[Contulmo]"/>
        <member name="[Table1].[Città Airbnb].&amp;[Denpasar]"/>
        <member name="[Table1].[Città Airbnb].&amp;[GÃteborg]"/>
        <member name="[Table1].[Città Airbnb].&amp;[Hamilton]"/>
        <member name="[Table1].[Città Airbnb].&amp;[Jeongeup]"/>
        <member name="[Table1].[Città Airbnb].&amp;[Kharmang]"/>
        <member name="[Table1].[Città Airbnb].&amp;[Kirkwall]"/>
        <member name="[Table1].[Città Airbnb].&amp;[Lanester]"/>
        <member name="[Table1].[Città Airbnb].&amp;[Llaillay]"/>
        <member name="[Table1].[Città Airbnb].&amp;[Machelen]"/>
        <member name="[Table1].[Città Airbnb].&amp;[Mariupol]"/>
        <member name="[Table1].[Città Airbnb].&amp;[McCallum]"/>
        <member name="[Table1].[Città Airbnb].&amp;[Montague]"/>
        <member name="[Table1].[Città Airbnb].&amp;[Muradiye]"/>
        <member name="[Table1].[Città Airbnb].&amp;[Notodden]"/>
        <member name="[Table1].[Città Airbnb].&amp;[Pukekohe]"/>
        <member name="[Table1].[Città Airbnb].&amp;[Randburg]"/>
        <member name="[Table1].[Città Airbnb].&amp;[Rangiora]"/>
        <member name="[Table1].[Città Airbnb].&amp;[Rockford]"/>
        <member name="[Table1].[Città Airbnb].&amp;[Salvador]"/>
        <member name="[Table1].[Città Airbnb].&amp;[Sengkang]"/>
        <member name="[Table1].[Città Airbnb].&amp;[Seogwipo]"/>
        <member name="[Table1].[Città Airbnb].&amp;[Shillong]"/>
        <member name="[Table1].[Città Airbnb].&amp;[Stafford]"/>
        <member name="[Table1].[Città Airbnb].&amp;[SuwaÅ‚ki]"/>
        <member name="[Table1].[Città Airbnb].&amp;[TehuacÃn]"/>
        <member name="[Table1].[Città Airbnb].&amp;[Tregaron]"/>
        <member name="[Table1].[Città Airbnb].&amp;[Virginia]"/>
        <member name="[Table1].[Città Airbnb].&amp;[Berdiansk]"/>
        <member name="[Table1].[Città Airbnb].&amp;[Brahmapur]"/>
        <member name="[Table1].[Città Airbnb].&amp;[Caloundra]"/>
        <member name="[Table1].[Città Airbnb].&amp;[Castanhal]"/>
        <member name="[Table1].[Città Airbnb].&amp;[Coevorden]"/>
        <member name="[Table1].[Città Airbnb].&amp;[Dibrugarh]"/>
        <member name="[Table1].[Città Airbnb].&amp;[Germiston]"/>
        <member name="[Table1].[Città Airbnb].&amp;[Gorinchem]"/>
        <member name="[Table1].[Città Airbnb].&amp;[Hilversum]"/>
        <member name="[Table1].[Città Airbnb].&amp;[Hái PhÃng]"/>
        <member name="[Table1].[Città Airbnb].&amp;[Ingelheim]"/>
        <member name="[Table1].[Città Airbnb].&amp;[Jafarabad]"/>
        <member name="[Table1].[Città Airbnb].&amp;[Kaaskerke]"/>
        <member name="[Table1].[Città Airbnb].&amp;[Kettering]"/>
        <member name="[Table1].[Città Airbnb].&amp;[Koppervik]"/>
        <member name="[Table1].[Città Airbnb].&amp;[La UniÃ³n]"/>
        <member name="[Table1].[Città Airbnb].&amp;[Ladysmith]"/>
        <member name="[Table1].[Città Airbnb].&amp;[Ligosullo]"/>
        <member name="[Table1].[Città Airbnb].&amp;[LinkÃping]"/>
        <member name="[Table1].[Città Airbnb].&amp;[Lo Espejo]"/>
        <member name="[Table1].[Città Airbnb].&amp;[Loupoigne]"/>
        <member name="[Table1].[Città Airbnb].&amp;[Melitopol]"/>
        <member name="[Table1].[Città Airbnb].&amp;[Mo i Rana]"/>
        <member name="[Table1].[Città Airbnb].&amp;[Mojokerto]"/>
        <member name="[Table1].[Città Airbnb].&amp;[Montauban]"/>
        <member name="[Table1].[Città Airbnb].&amp;[Narimanov]"/>
        <member name="[Table1].[Città Airbnb].&amp;[Newcastle]"/>
        <member name="[Table1].[Città Airbnb].&amp;[Pacasmayo]"/>
        <member name="[Table1].[Città Airbnb].&amp;[Pirmasens]"/>
        <member name="[Table1].[Città Airbnb].&amp;[Pontianak]"/>
        <member name="[Table1].[Città Airbnb].&amp;[Porsgrunn]"/>
        <member name="[Table1].[Città Airbnb].&amp;[Purranque]"/>
        <member name="[Table1].[Città Airbnb].&amp;[PÄarbaÅŸÄ]"/>
        <member name="[Table1].[Città Airbnb].&amp;[Quy Nhaen]"/>
        <member name="[Table1].[Città Airbnb].&amp;[Saint-LÃ´]"/>
        <member name="[Table1].[Città Airbnb].&amp;[San Pablo]"/>
        <member name="[Table1].[Città Airbnb].&amp;[San Pedro]"/>
        <member name="[Table1].[Città Airbnb].&amp;[Santander]"/>
        <member name="[Table1].[Città Airbnb].&amp;[Sarpsborg]"/>
        <member name="[Table1].[Città Airbnb].&amp;[Siquirres]"/>
        <member name="[Table1].[Città Airbnb].&amp;[Steinkjer]"/>
        <member name="[Table1].[Città Airbnb].&amp;[Stratford]"/>
        <member name="[Table1].[Città Airbnb].&amp;[Tuticorin]"/>
        <member name="[Table1].[Città Airbnb].&amp;[Whangarei]"/>
        <member name="[Table1].[Città Airbnb].&amp;[Baltasound]"/>
        <member name="[Table1].[Città Airbnb].&amp;[Beausejour]"/>
        <member name="[Table1].[Città Airbnb].&amp;[Hudiksvall]"/>
        <member name="[Table1].[Città Airbnb].&amp;[Noicattaro]"/>
        <member name="[Table1].[Città Airbnb].&amp;[Puntarenas]"/>
        <member name="[Table1].[Città Airbnb].&amp;[RÃ­o Bueno]"/>
        <member name="[Table1].[Città Airbnb].&amp;[RÃ­o IbÃez]"/>
        <member name="[Table1].[Città Airbnb].&amp;[San Carlos]"/>
        <member name="[Table1].[Città Airbnb].&amp;[Tagbilaran]"/>
        <member name="[Table1].[Città Airbnb].&amp;[Te Awamutu]"/>
        <member name="[Table1].[Città Airbnb].&amp;[Thabazimbi]"/>
        <member name="[Table1].[Città Airbnb].&amp;[Thá Dáu Má]"/>
        <member name="[Table1].[Città Airbnb].&amp;[Valledupar]"/>
        <member name="[Table1].[Città Airbnb].&amp;[Vanersborg]"/>
        <member name="[Table1].[Città Airbnb].&amp;[Vashkivtsi]"/>
        <member name="[Table1].[Città Airbnb].&amp;[Veenendaal]"/>
        <member name="[Table1].[Città Airbnb].&amp;[Villarrica]"/>
        <member name="[Table1].[Città Airbnb].&amp;[Yenakiieve]"/>
        <member name="[Table1].[Città Airbnb].&amp;[Ãkersberga]"/>
        <member name="[Table1].[Città Airbnb].&amp;[Flekkefjord]"/>
        <member name="[Table1].[Città Airbnb].&amp;[Ikot Ekpene]"/>
        <member name="[Table1].[Città Airbnb].&amp;[Kongsvinger]"/>
        <member name="[Table1].[Città Airbnb].&amp;[Mexico City]"/>
        <member name="[Table1].[Città Airbnb].&amp;[Neunkirchen]"/>
        <member name="[Table1].[Città Airbnb].&amp;[Pondicherry]"/>
        <member name="[Table1].[Città Airbnb].&amp;[Saint-Louis]"/>
        <member name="[Table1].[Città Airbnb].&amp;[Springfield]"/>
        <member name="[Table1].[Città Airbnb].&amp;[Watson Lake]"/>
        <member name="[Table1].[Città Airbnb].&amp;[Yellowknife]"/>
        <member name="[Table1].[Città Airbnb].&amp;[Cedar Rapids]"/>
        <member name="[Table1].[Città Airbnb].&amp;[Heilongjiang]"/>
        <member name="[Table1].[Città Airbnb].&amp;[Khmelnytskyi]"/>
        <member name="[Table1].[Città Airbnb].&amp;[Marina South]"/>
        <member name="[Table1].[Città Airbnb].&amp;[Medio Atrato]"/>
        <member name="[Table1].[Città Airbnb].&amp;[Morrinsville]"/>
        <member name="[Table1].[Città Airbnb].&amp;[Puerto Varas]"/>
        <member name="[Table1].[Città Airbnb].&amp;[River Valley]"/>
        <member name="[Table1].[Città Airbnb].&amp;[San Fernando]"/>
        <member name="[Table1].[Città Airbnb].&amp;[Surigao City]"/>
        <member name="[Table1].[Città Airbnb].&amp;[Bajaur Agency]"/>
        <member name="[Table1].[Città Airbnb].&amp;[Heerhugowaard]"/>
        <member name="[Table1].[Città Airbnb].&amp;[Kurram Agency]"/>
        <member name="[Table1].[Città Airbnb].&amp;[Laguna Blanca]"/>
        <member name="[Table1].[Città Airbnb].&amp;[Mount Gambier]"/>
        <member name="[Table1].[Città Airbnb].&amp;[Rahimyar Khan]"/>
        <member name="[Table1].[Città Airbnb].&amp;[Scena/Schenna]"/>
        <member name="[Table1].[Città Airbnb].&amp;[South Jakarta]"/>
        <member name="[Table1].[Città Airbnb].&amp;[Barranco Minas]"/>
        <member name="[Table1].[Città Airbnb].&amp;[Cagayan de Oro]"/>
        <member name="[Table1].[Città Airbnb].&amp;[Cagnes-sur-Mer]"/>
        <member name="[Table1].[Città Airbnb].&amp;[Gadag Betigeri]"/>
        <member name="[Table1].[Città Airbnb].&amp;[General Santos]"/>
        <member name="[Table1].[Città Airbnb].&amp;[Inner Mongolia]"/>
        <member name="[Table1].[Città Airbnb].&amp;[Piedras Negras]"/>
        <member name="[Table1].[Città Airbnb].&amp;[Annapolis Royal]"/>
        <member name="[Table1].[Città Airbnb].&amp;[Acquasanta Terme]"/>
        <member name="[Table1].[Città Airbnb].&amp;[Bruck an der Mur]"/>
        <member name="[Table1].[Città Airbnb].&amp;[La Seyne-sur-Mer]"/>
        <member name="[Table1].[Città Airbnb].&amp;[North Waziristan]"/>
        <member name="[Table1].[Città Airbnb].&amp;[San Luis PotosÃ­]"/>
        <member name="[Table1].[Città Airbnb].&amp;[SchwÃbisch GmÃnd]"/>
        <member name="[Table1].[Città Airbnb].&amp;[Sterling Heights]"/>
        <member name="[Table1].[Città Airbnb].&amp;[Montigny-las-Metz]"/>
        <member name="[Table1].[Città Airbnb].&amp;[Corroy-le-Châeteau]"/>
        <member name="[Table1].[Città Airbnb].&amp;[Dollard-des-Ormeaux]"/>
        <member name="[Table1].[Città Airbnb].&amp;[Ebenthal in KÃrnten]"/>
        <member name="[Table1].[Città Airbnb].&amp;[Castelnovo del Friuli]"/>
        <member name="[Table1].[Città Airbnb].&amp;[Central Water Catchment]"/>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341FBA-EBB0-4776-9F3A-B6C5EF98D42C}">
  <dimension ref="A1:O303"/>
  <sheetViews>
    <sheetView zoomScale="68" zoomScaleNormal="59" workbookViewId="0">
      <selection activeCell="G6" sqref="G6"/>
    </sheetView>
  </sheetViews>
  <sheetFormatPr defaultRowHeight="14.5" x14ac:dyDescent="0.35"/>
  <cols>
    <col min="1" max="1" width="13.08984375" customWidth="1"/>
    <col min="2" max="2" width="28.54296875" customWidth="1"/>
    <col min="3" max="3" width="14.7265625" customWidth="1"/>
    <col min="4" max="4" width="18.81640625" customWidth="1"/>
    <col min="5" max="5" width="15.81640625" customWidth="1"/>
    <col min="6" max="6" width="23.08984375" customWidth="1"/>
    <col min="7" max="7" width="22.453125" customWidth="1"/>
    <col min="8" max="9" width="17.36328125" customWidth="1"/>
    <col min="10" max="10" width="23.54296875" customWidth="1"/>
    <col min="11" max="11" width="13.7265625" customWidth="1"/>
    <col min="12" max="12" width="53.6328125" customWidth="1"/>
    <col min="13" max="13" width="20.08984375" customWidth="1"/>
    <col min="14" max="14" width="22.36328125" hidden="1" customWidth="1"/>
    <col min="15" max="15" width="27.90625" customWidth="1"/>
  </cols>
  <sheetData>
    <row r="1" spans="1:15" ht="31.5" customHeight="1" thickBot="1" x14ac:dyDescent="0.4">
      <c r="A1" s="14" t="s">
        <v>622</v>
      </c>
      <c r="B1" s="15" t="s">
        <v>623</v>
      </c>
      <c r="C1" s="15" t="s">
        <v>624</v>
      </c>
      <c r="D1" s="15" t="s">
        <v>625</v>
      </c>
      <c r="E1" s="15" t="s">
        <v>626</v>
      </c>
      <c r="F1" s="15" t="s">
        <v>684</v>
      </c>
      <c r="G1" s="15" t="s">
        <v>627</v>
      </c>
      <c r="H1" s="15" t="s">
        <v>628</v>
      </c>
      <c r="I1" s="15" t="s">
        <v>674</v>
      </c>
      <c r="J1" s="14" t="s">
        <v>629</v>
      </c>
      <c r="K1" s="16" t="s">
        <v>630</v>
      </c>
      <c r="L1" s="16" t="s">
        <v>631</v>
      </c>
      <c r="M1" s="16" t="s">
        <v>632</v>
      </c>
      <c r="N1" s="16" t="s">
        <v>633</v>
      </c>
      <c r="O1" s="17" t="s">
        <v>634</v>
      </c>
    </row>
    <row r="2" spans="1:15" ht="28" customHeight="1" thickBot="1" x14ac:dyDescent="0.4">
      <c r="A2" s="18">
        <v>3921</v>
      </c>
      <c r="B2" s="19" t="s">
        <v>0</v>
      </c>
      <c r="C2" s="19" t="s">
        <v>1</v>
      </c>
      <c r="D2" s="20">
        <v>241</v>
      </c>
      <c r="E2" s="21">
        <v>6</v>
      </c>
      <c r="F2" s="20">
        <f>SUM(D2*E2)/'Operative Alessandro Smajlovic'!$J2</f>
        <v>361.5</v>
      </c>
      <c r="G2" s="19" t="s">
        <v>2</v>
      </c>
      <c r="H2" s="22">
        <v>22350</v>
      </c>
      <c r="I2" s="21">
        <f ca="1">INT((TODAY()-H2)/365.25)</f>
        <v>62</v>
      </c>
      <c r="J2" s="18">
        <v>4</v>
      </c>
      <c r="K2" s="18">
        <v>3</v>
      </c>
      <c r="L2" s="18">
        <v>2</v>
      </c>
      <c r="M2" s="18" t="s">
        <v>3</v>
      </c>
      <c r="N2" s="18" t="s">
        <v>3</v>
      </c>
      <c r="O2" s="23" t="s">
        <v>7</v>
      </c>
    </row>
    <row r="3" spans="1:15" ht="22" customHeight="1" thickBot="1" x14ac:dyDescent="0.4">
      <c r="A3" s="10">
        <v>4606</v>
      </c>
      <c r="B3" s="24" t="s">
        <v>4</v>
      </c>
      <c r="C3" s="24" t="s">
        <v>5</v>
      </c>
      <c r="D3" s="25">
        <v>89</v>
      </c>
      <c r="E3" s="26">
        <v>6</v>
      </c>
      <c r="F3" s="20">
        <f>SUM(D3*E3)/'Operative Alessandro Smajlovic'!$J3</f>
        <v>178</v>
      </c>
      <c r="G3" s="24" t="s">
        <v>6</v>
      </c>
      <c r="H3" s="27">
        <v>33063</v>
      </c>
      <c r="I3" s="21">
        <f t="shared" ref="I3:I66" ca="1" si="0">INT((TODAY()-H3)/365.25)</f>
        <v>33</v>
      </c>
      <c r="J3" s="10">
        <v>3</v>
      </c>
      <c r="K3" s="10">
        <v>5</v>
      </c>
      <c r="L3" s="10">
        <v>5</v>
      </c>
      <c r="M3" s="10" t="s">
        <v>7</v>
      </c>
      <c r="N3" s="10" t="s">
        <v>3</v>
      </c>
      <c r="O3" s="9" t="s">
        <v>7</v>
      </c>
    </row>
    <row r="4" spans="1:15" ht="26.5" customHeight="1" thickBot="1" x14ac:dyDescent="0.4">
      <c r="A4" s="18">
        <v>3813</v>
      </c>
      <c r="B4" s="19" t="s">
        <v>8</v>
      </c>
      <c r="C4" s="19" t="s">
        <v>9</v>
      </c>
      <c r="D4" s="20">
        <v>165</v>
      </c>
      <c r="E4" s="21">
        <v>4</v>
      </c>
      <c r="F4" s="20">
        <f>SUM(D4*E4)/'Operative Alessandro Smajlovic'!$J4</f>
        <v>660</v>
      </c>
      <c r="G4" s="19" t="s">
        <v>10</v>
      </c>
      <c r="H4" s="22">
        <v>31177</v>
      </c>
      <c r="I4" s="21">
        <f t="shared" ca="1" si="0"/>
        <v>38</v>
      </c>
      <c r="J4" s="18">
        <v>1</v>
      </c>
      <c r="K4" s="18">
        <v>2</v>
      </c>
      <c r="L4" s="18">
        <v>7</v>
      </c>
      <c r="M4" s="18" t="s">
        <v>3</v>
      </c>
      <c r="N4" s="18" t="s">
        <v>7</v>
      </c>
      <c r="O4" s="23" t="s">
        <v>7</v>
      </c>
    </row>
    <row r="5" spans="1:15" ht="28.5" customHeight="1" thickBot="1" x14ac:dyDescent="0.4">
      <c r="A5" s="10">
        <v>5482</v>
      </c>
      <c r="B5" s="24" t="s">
        <v>11</v>
      </c>
      <c r="C5" s="24" t="s">
        <v>12</v>
      </c>
      <c r="D5" s="25">
        <v>202</v>
      </c>
      <c r="E5" s="26">
        <v>3</v>
      </c>
      <c r="F5" s="20">
        <f>SUM(D5*E5)/'Operative Alessandro Smajlovic'!$J5</f>
        <v>121.2</v>
      </c>
      <c r="G5" s="24" t="s">
        <v>13</v>
      </c>
      <c r="H5" s="27">
        <v>31895</v>
      </c>
      <c r="I5" s="21">
        <f t="shared" ca="1" si="0"/>
        <v>36</v>
      </c>
      <c r="J5" s="10">
        <v>5</v>
      </c>
      <c r="K5" s="10">
        <v>5</v>
      </c>
      <c r="L5" s="10">
        <v>4</v>
      </c>
      <c r="M5" s="10" t="s">
        <v>7</v>
      </c>
      <c r="N5" s="10" t="s">
        <v>3</v>
      </c>
      <c r="O5" s="9" t="s">
        <v>3</v>
      </c>
    </row>
    <row r="6" spans="1:15" ht="31" customHeight="1" thickBot="1" x14ac:dyDescent="0.4">
      <c r="A6" s="18">
        <v>4058</v>
      </c>
      <c r="B6" s="19" t="s">
        <v>14</v>
      </c>
      <c r="C6" s="19" t="s">
        <v>15</v>
      </c>
      <c r="D6" s="20">
        <v>99</v>
      </c>
      <c r="E6" s="21">
        <v>5</v>
      </c>
      <c r="F6" s="20">
        <f>SUM(D6*E6)/'Operative Alessandro Smajlovic'!$J6</f>
        <v>123.75</v>
      </c>
      <c r="G6" s="19" t="s">
        <v>16</v>
      </c>
      <c r="H6" s="22">
        <v>23696</v>
      </c>
      <c r="I6" s="21">
        <f t="shared" ca="1" si="0"/>
        <v>58</v>
      </c>
      <c r="J6" s="18">
        <v>4</v>
      </c>
      <c r="K6" s="18">
        <v>2</v>
      </c>
      <c r="L6" s="18">
        <v>9</v>
      </c>
      <c r="M6" s="18" t="s">
        <v>3</v>
      </c>
      <c r="N6" s="18" t="s">
        <v>3</v>
      </c>
      <c r="O6" s="23" t="s">
        <v>3</v>
      </c>
    </row>
    <row r="7" spans="1:15" ht="30.5" customHeight="1" thickBot="1" x14ac:dyDescent="0.4">
      <c r="A7" s="10">
        <v>4115</v>
      </c>
      <c r="B7" s="24" t="s">
        <v>17</v>
      </c>
      <c r="C7" s="24" t="s">
        <v>18</v>
      </c>
      <c r="D7" s="25">
        <v>135</v>
      </c>
      <c r="E7" s="26">
        <v>1</v>
      </c>
      <c r="F7" s="20">
        <f>SUM(D7*E7)/'Operative Alessandro Smajlovic'!$J7</f>
        <v>33.75</v>
      </c>
      <c r="G7" s="24" t="s">
        <v>13</v>
      </c>
      <c r="H7" s="27">
        <v>23983</v>
      </c>
      <c r="I7" s="21">
        <f t="shared" ca="1" si="0"/>
        <v>57</v>
      </c>
      <c r="J7" s="10">
        <v>4</v>
      </c>
      <c r="K7" s="10">
        <v>2</v>
      </c>
      <c r="L7" s="10">
        <v>1</v>
      </c>
      <c r="M7" s="10" t="s">
        <v>3</v>
      </c>
      <c r="N7" s="10" t="s">
        <v>3</v>
      </c>
      <c r="O7" s="9" t="s">
        <v>7</v>
      </c>
    </row>
    <row r="8" spans="1:15" ht="30.5" customHeight="1" thickBot="1" x14ac:dyDescent="0.4">
      <c r="A8" s="18">
        <v>2426</v>
      </c>
      <c r="B8" s="19" t="s">
        <v>19</v>
      </c>
      <c r="C8" s="19" t="s">
        <v>20</v>
      </c>
      <c r="D8" s="20">
        <v>263</v>
      </c>
      <c r="E8" s="21">
        <v>3</v>
      </c>
      <c r="F8" s="20">
        <f>SUM(D8*E8)/'Operative Alessandro Smajlovic'!$J8</f>
        <v>131.5</v>
      </c>
      <c r="G8" s="19" t="s">
        <v>21</v>
      </c>
      <c r="H8" s="22">
        <v>23994</v>
      </c>
      <c r="I8" s="21">
        <f t="shared" ca="1" si="0"/>
        <v>57</v>
      </c>
      <c r="J8" s="18">
        <v>6</v>
      </c>
      <c r="K8" s="18">
        <v>5</v>
      </c>
      <c r="L8" s="18">
        <v>9</v>
      </c>
      <c r="M8" s="18" t="s">
        <v>7</v>
      </c>
      <c r="N8" s="18" t="s">
        <v>3</v>
      </c>
      <c r="O8" s="23" t="s">
        <v>7</v>
      </c>
    </row>
    <row r="9" spans="1:15" ht="15" thickBot="1" x14ac:dyDescent="0.4">
      <c r="A9" s="10">
        <v>3123</v>
      </c>
      <c r="B9" s="24" t="s">
        <v>22</v>
      </c>
      <c r="C9" s="24" t="s">
        <v>23</v>
      </c>
      <c r="D9" s="25">
        <v>264</v>
      </c>
      <c r="E9" s="26">
        <v>10</v>
      </c>
      <c r="F9" s="20">
        <f>SUM(D9*E9)/'Operative Alessandro Smajlovic'!$J9</f>
        <v>880</v>
      </c>
      <c r="G9" s="24" t="s">
        <v>24</v>
      </c>
      <c r="H9" s="27">
        <v>30938</v>
      </c>
      <c r="I9" s="21">
        <f t="shared" ca="1" si="0"/>
        <v>38</v>
      </c>
      <c r="J9" s="10">
        <v>3</v>
      </c>
      <c r="K9" s="10">
        <v>1</v>
      </c>
      <c r="L9" s="10">
        <v>1</v>
      </c>
      <c r="M9" s="10" t="s">
        <v>3</v>
      </c>
      <c r="N9" s="10" t="s">
        <v>3</v>
      </c>
      <c r="O9" s="9" t="s">
        <v>7</v>
      </c>
    </row>
    <row r="10" spans="1:15" ht="27.5" customHeight="1" thickBot="1" x14ac:dyDescent="0.4">
      <c r="A10" s="18">
        <v>4926</v>
      </c>
      <c r="B10" s="19" t="s">
        <v>25</v>
      </c>
      <c r="C10" s="19" t="s">
        <v>26</v>
      </c>
      <c r="D10" s="20">
        <v>67</v>
      </c>
      <c r="E10" s="21">
        <v>5</v>
      </c>
      <c r="F10" s="20">
        <f>SUM(D10*E10)/'Operative Alessandro Smajlovic'!$J10</f>
        <v>47.857142857142854</v>
      </c>
      <c r="G10" s="19" t="s">
        <v>27</v>
      </c>
      <c r="H10" s="22">
        <v>30079</v>
      </c>
      <c r="I10" s="21">
        <f t="shared" ca="1" si="0"/>
        <v>41</v>
      </c>
      <c r="J10" s="18">
        <v>7</v>
      </c>
      <c r="K10" s="18">
        <v>5</v>
      </c>
      <c r="L10" s="18">
        <v>8</v>
      </c>
      <c r="M10" s="18" t="s">
        <v>7</v>
      </c>
      <c r="N10" s="18" t="s">
        <v>3</v>
      </c>
      <c r="O10" s="23" t="s">
        <v>3</v>
      </c>
    </row>
    <row r="11" spans="1:15" ht="30" customHeight="1" thickBot="1" x14ac:dyDescent="0.4">
      <c r="A11" s="10">
        <v>2797</v>
      </c>
      <c r="B11" s="24" t="s">
        <v>28</v>
      </c>
      <c r="C11" s="24" t="s">
        <v>29</v>
      </c>
      <c r="D11" s="25">
        <v>300</v>
      </c>
      <c r="E11" s="26">
        <v>1</v>
      </c>
      <c r="F11" s="20">
        <f>SUM(D11*E11)/'Operative Alessandro Smajlovic'!$J11</f>
        <v>75</v>
      </c>
      <c r="G11" s="24" t="s">
        <v>24</v>
      </c>
      <c r="H11" s="27">
        <v>24873</v>
      </c>
      <c r="I11" s="21">
        <f t="shared" ca="1" si="0"/>
        <v>55</v>
      </c>
      <c r="J11" s="10">
        <v>4</v>
      </c>
      <c r="K11" s="10">
        <v>3</v>
      </c>
      <c r="L11" s="10">
        <v>1</v>
      </c>
      <c r="M11" s="10" t="s">
        <v>7</v>
      </c>
      <c r="N11" s="10" t="s">
        <v>7</v>
      </c>
      <c r="O11" s="9" t="s">
        <v>3</v>
      </c>
    </row>
    <row r="12" spans="1:15" ht="24.5" customHeight="1" thickBot="1" x14ac:dyDescent="0.4">
      <c r="A12" s="18">
        <v>5533</v>
      </c>
      <c r="B12" s="19" t="s">
        <v>30</v>
      </c>
      <c r="C12" s="19" t="s">
        <v>31</v>
      </c>
      <c r="D12" s="20">
        <v>300</v>
      </c>
      <c r="E12" s="21">
        <v>4</v>
      </c>
      <c r="F12" s="20">
        <f>SUM(D12*E12)/'Operative Alessandro Smajlovic'!$J12</f>
        <v>600</v>
      </c>
      <c r="G12" s="19" t="s">
        <v>32</v>
      </c>
      <c r="H12" s="22">
        <v>21411</v>
      </c>
      <c r="I12" s="21">
        <f t="shared" ca="1" si="0"/>
        <v>65</v>
      </c>
      <c r="J12" s="18">
        <v>2</v>
      </c>
      <c r="K12" s="18">
        <v>1</v>
      </c>
      <c r="L12" s="18">
        <v>5</v>
      </c>
      <c r="M12" s="18" t="s">
        <v>7</v>
      </c>
      <c r="N12" s="18" t="s">
        <v>3</v>
      </c>
      <c r="O12" s="23" t="s">
        <v>3</v>
      </c>
    </row>
    <row r="13" spans="1:15" ht="27.5" customHeight="1" thickBot="1" x14ac:dyDescent="0.4">
      <c r="A13" s="10">
        <v>2383</v>
      </c>
      <c r="B13" s="24" t="s">
        <v>33</v>
      </c>
      <c r="C13" s="24" t="s">
        <v>34</v>
      </c>
      <c r="D13" s="25">
        <v>277</v>
      </c>
      <c r="E13" s="26">
        <v>4</v>
      </c>
      <c r="F13" s="20">
        <f>SUM(D13*E13)/'Operative Alessandro Smajlovic'!$J13</f>
        <v>277</v>
      </c>
      <c r="G13" s="24" t="s">
        <v>35</v>
      </c>
      <c r="H13" s="27">
        <v>23015</v>
      </c>
      <c r="I13" s="21">
        <f t="shared" ca="1" si="0"/>
        <v>60</v>
      </c>
      <c r="J13" s="10">
        <v>4</v>
      </c>
      <c r="K13" s="10">
        <v>3</v>
      </c>
      <c r="L13" s="10">
        <v>3</v>
      </c>
      <c r="M13" s="10" t="s">
        <v>3</v>
      </c>
      <c r="N13" s="10" t="s">
        <v>7</v>
      </c>
      <c r="O13" s="9" t="s">
        <v>7</v>
      </c>
    </row>
    <row r="14" spans="1:15" ht="29.5" thickBot="1" x14ac:dyDescent="0.4">
      <c r="A14" s="18">
        <v>5561</v>
      </c>
      <c r="B14" s="19" t="s">
        <v>36</v>
      </c>
      <c r="C14" s="19" t="s">
        <v>37</v>
      </c>
      <c r="D14" s="20">
        <v>225</v>
      </c>
      <c r="E14" s="21">
        <v>10</v>
      </c>
      <c r="F14" s="20">
        <f>SUM(D14*E14)/'Operative Alessandro Smajlovic'!$J14</f>
        <v>1125</v>
      </c>
      <c r="G14" s="19" t="s">
        <v>16</v>
      </c>
      <c r="H14" s="22">
        <v>23826</v>
      </c>
      <c r="I14" s="21">
        <f t="shared" ca="1" si="0"/>
        <v>58</v>
      </c>
      <c r="J14" s="18">
        <v>2</v>
      </c>
      <c r="K14" s="18">
        <v>5</v>
      </c>
      <c r="L14" s="18">
        <v>8</v>
      </c>
      <c r="M14" s="18" t="s">
        <v>3</v>
      </c>
      <c r="N14" s="18" t="s">
        <v>3</v>
      </c>
      <c r="O14" s="23" t="s">
        <v>3</v>
      </c>
    </row>
    <row r="15" spans="1:15" ht="29.5" customHeight="1" thickBot="1" x14ac:dyDescent="0.4">
      <c r="A15" s="10">
        <v>3570</v>
      </c>
      <c r="B15" s="24" t="s">
        <v>38</v>
      </c>
      <c r="C15" s="24" t="s">
        <v>39</v>
      </c>
      <c r="D15" s="25">
        <v>157</v>
      </c>
      <c r="E15" s="26">
        <v>6</v>
      </c>
      <c r="F15" s="20">
        <f>SUM(D15*E15)/'Operative Alessandro Smajlovic'!$J15</f>
        <v>314</v>
      </c>
      <c r="G15" s="24" t="s">
        <v>40</v>
      </c>
      <c r="H15" s="27">
        <v>21129</v>
      </c>
      <c r="I15" s="21">
        <f t="shared" ca="1" si="0"/>
        <v>65</v>
      </c>
      <c r="J15" s="10">
        <v>3</v>
      </c>
      <c r="K15" s="10">
        <v>4</v>
      </c>
      <c r="L15" s="10">
        <v>3</v>
      </c>
      <c r="M15" s="10" t="s">
        <v>7</v>
      </c>
      <c r="N15" s="10" t="s">
        <v>3</v>
      </c>
      <c r="O15" s="9" t="s">
        <v>7</v>
      </c>
    </row>
    <row r="16" spans="1:15" ht="33.5" customHeight="1" thickBot="1" x14ac:dyDescent="0.4">
      <c r="A16" s="18">
        <v>4637</v>
      </c>
      <c r="B16" s="19" t="s">
        <v>41</v>
      </c>
      <c r="C16" s="19" t="s">
        <v>42</v>
      </c>
      <c r="D16" s="20">
        <v>97</v>
      </c>
      <c r="E16" s="21">
        <v>9</v>
      </c>
      <c r="F16" s="20">
        <f>SUM(D16*E16)/'Operative Alessandro Smajlovic'!$J16</f>
        <v>291</v>
      </c>
      <c r="G16" s="19" t="s">
        <v>13</v>
      </c>
      <c r="H16" s="22">
        <v>24418</v>
      </c>
      <c r="I16" s="21">
        <f t="shared" ca="1" si="0"/>
        <v>56</v>
      </c>
      <c r="J16" s="18">
        <v>3</v>
      </c>
      <c r="K16" s="18">
        <v>2</v>
      </c>
      <c r="L16" s="18">
        <v>8</v>
      </c>
      <c r="M16" s="18" t="s">
        <v>7</v>
      </c>
      <c r="N16" s="18" t="s">
        <v>7</v>
      </c>
      <c r="O16" s="23" t="s">
        <v>7</v>
      </c>
    </row>
    <row r="17" spans="1:15" ht="36" customHeight="1" thickBot="1" x14ac:dyDescent="0.4">
      <c r="A17" s="10">
        <v>4435</v>
      </c>
      <c r="B17" s="24" t="s">
        <v>43</v>
      </c>
      <c r="C17" s="24" t="s">
        <v>44</v>
      </c>
      <c r="D17" s="25">
        <v>249</v>
      </c>
      <c r="E17" s="26">
        <v>3</v>
      </c>
      <c r="F17" s="20">
        <f>SUM(D17*E17)/'Operative Alessandro Smajlovic'!$J17</f>
        <v>124.5</v>
      </c>
      <c r="G17" s="24" t="s">
        <v>45</v>
      </c>
      <c r="H17" s="27">
        <v>27225</v>
      </c>
      <c r="I17" s="21">
        <f t="shared" ca="1" si="0"/>
        <v>49</v>
      </c>
      <c r="J17" s="10">
        <v>6</v>
      </c>
      <c r="K17" s="10">
        <v>4</v>
      </c>
      <c r="L17" s="10">
        <v>7</v>
      </c>
      <c r="M17" s="10" t="s">
        <v>3</v>
      </c>
      <c r="N17" s="10" t="s">
        <v>3</v>
      </c>
      <c r="O17" s="9" t="s">
        <v>3</v>
      </c>
    </row>
    <row r="18" spans="1:15" ht="33" customHeight="1" thickBot="1" x14ac:dyDescent="0.4">
      <c r="A18" s="18">
        <v>3804</v>
      </c>
      <c r="B18" s="19" t="s">
        <v>46</v>
      </c>
      <c r="C18" s="19" t="s">
        <v>47</v>
      </c>
      <c r="D18" s="20">
        <v>216</v>
      </c>
      <c r="E18" s="21">
        <v>2</v>
      </c>
      <c r="F18" s="20">
        <f>SUM(D18*E18)/'Operative Alessandro Smajlovic'!$J18</f>
        <v>61.714285714285715</v>
      </c>
      <c r="G18" s="19" t="s">
        <v>35</v>
      </c>
      <c r="H18" s="22">
        <v>34642</v>
      </c>
      <c r="I18" s="21">
        <f t="shared" ca="1" si="0"/>
        <v>28</v>
      </c>
      <c r="J18" s="18">
        <v>7</v>
      </c>
      <c r="K18" s="18">
        <v>4</v>
      </c>
      <c r="L18" s="18">
        <v>2</v>
      </c>
      <c r="M18" s="18" t="s">
        <v>3</v>
      </c>
      <c r="N18" s="18" t="s">
        <v>7</v>
      </c>
      <c r="O18" s="23" t="s">
        <v>7</v>
      </c>
    </row>
    <row r="19" spans="1:15" ht="15" thickBot="1" x14ac:dyDescent="0.4">
      <c r="A19" s="10">
        <v>3576</v>
      </c>
      <c r="B19" s="24" t="s">
        <v>48</v>
      </c>
      <c r="C19" s="24" t="s">
        <v>49</v>
      </c>
      <c r="D19" s="25">
        <v>117</v>
      </c>
      <c r="E19" s="26">
        <v>5</v>
      </c>
      <c r="F19" s="20">
        <f>SUM(D19*E19)/'Operative Alessandro Smajlovic'!$J19</f>
        <v>195</v>
      </c>
      <c r="G19" s="24" t="s">
        <v>50</v>
      </c>
      <c r="H19" s="27">
        <v>29872</v>
      </c>
      <c r="I19" s="21">
        <f t="shared" ca="1" si="0"/>
        <v>41</v>
      </c>
      <c r="J19" s="10">
        <v>3</v>
      </c>
      <c r="K19" s="10">
        <v>1</v>
      </c>
      <c r="L19" s="10">
        <v>6</v>
      </c>
      <c r="M19" s="10" t="s">
        <v>7</v>
      </c>
      <c r="N19" s="10" t="s">
        <v>7</v>
      </c>
      <c r="O19" s="9" t="s">
        <v>7</v>
      </c>
    </row>
    <row r="20" spans="1:15" ht="31.5" customHeight="1" thickBot="1" x14ac:dyDescent="0.4">
      <c r="A20" s="18">
        <v>5173</v>
      </c>
      <c r="B20" s="19" t="s">
        <v>51</v>
      </c>
      <c r="C20" s="19" t="s">
        <v>18</v>
      </c>
      <c r="D20" s="20">
        <v>204</v>
      </c>
      <c r="E20" s="21">
        <v>3</v>
      </c>
      <c r="F20" s="20">
        <f>SUM(D20*E20)/'Operative Alessandro Smajlovic'!$J20</f>
        <v>102</v>
      </c>
      <c r="G20" s="19" t="s">
        <v>52</v>
      </c>
      <c r="H20" s="22">
        <v>25705</v>
      </c>
      <c r="I20" s="21">
        <f t="shared" ca="1" si="0"/>
        <v>53</v>
      </c>
      <c r="J20" s="18">
        <v>6</v>
      </c>
      <c r="K20" s="18">
        <v>3</v>
      </c>
      <c r="L20" s="18">
        <v>2</v>
      </c>
      <c r="M20" s="18" t="s">
        <v>3</v>
      </c>
      <c r="N20" s="18" t="s">
        <v>7</v>
      </c>
      <c r="O20" s="23" t="s">
        <v>7</v>
      </c>
    </row>
    <row r="21" spans="1:15" ht="29.5" customHeight="1" thickBot="1" x14ac:dyDescent="0.4">
      <c r="A21" s="10">
        <v>4929</v>
      </c>
      <c r="B21" s="24" t="s">
        <v>53</v>
      </c>
      <c r="C21" s="24" t="s">
        <v>31</v>
      </c>
      <c r="D21" s="25">
        <v>69</v>
      </c>
      <c r="E21" s="26">
        <v>3</v>
      </c>
      <c r="F21" s="20">
        <f>SUM(D21*E21)/'Operative Alessandro Smajlovic'!$J21</f>
        <v>207</v>
      </c>
      <c r="G21" s="24" t="s">
        <v>54</v>
      </c>
      <c r="H21" s="27">
        <v>21816</v>
      </c>
      <c r="I21" s="21">
        <f t="shared" ca="1" si="0"/>
        <v>63</v>
      </c>
      <c r="J21" s="10">
        <v>1</v>
      </c>
      <c r="K21" s="10">
        <v>2</v>
      </c>
      <c r="L21" s="10">
        <v>10</v>
      </c>
      <c r="M21" s="10" t="s">
        <v>7</v>
      </c>
      <c r="N21" s="10" t="s">
        <v>3</v>
      </c>
      <c r="O21" s="9" t="s">
        <v>7</v>
      </c>
    </row>
    <row r="22" spans="1:15" ht="28" customHeight="1" thickBot="1" x14ac:dyDescent="0.4">
      <c r="A22" s="18">
        <v>2844</v>
      </c>
      <c r="B22" s="19" t="s">
        <v>55</v>
      </c>
      <c r="C22" s="19" t="s">
        <v>56</v>
      </c>
      <c r="D22" s="20">
        <v>53</v>
      </c>
      <c r="E22" s="21">
        <v>8</v>
      </c>
      <c r="F22" s="20">
        <f>SUM(D22*E22)/'Operative Alessandro Smajlovic'!$J22</f>
        <v>141.33333333333334</v>
      </c>
      <c r="G22" s="19" t="s">
        <v>57</v>
      </c>
      <c r="H22" s="22">
        <v>29697</v>
      </c>
      <c r="I22" s="21">
        <f t="shared" ca="1" si="0"/>
        <v>42</v>
      </c>
      <c r="J22" s="18">
        <v>3</v>
      </c>
      <c r="K22" s="18">
        <v>4</v>
      </c>
      <c r="L22" s="18">
        <v>5</v>
      </c>
      <c r="M22" s="18" t="s">
        <v>3</v>
      </c>
      <c r="N22" s="18" t="s">
        <v>3</v>
      </c>
      <c r="O22" s="23" t="s">
        <v>3</v>
      </c>
    </row>
    <row r="23" spans="1:15" ht="33.5" customHeight="1" thickBot="1" x14ac:dyDescent="0.4">
      <c r="A23" s="10">
        <v>3783</v>
      </c>
      <c r="B23" s="24" t="s">
        <v>58</v>
      </c>
      <c r="C23" s="24" t="s">
        <v>59</v>
      </c>
      <c r="D23" s="25">
        <v>176</v>
      </c>
      <c r="E23" s="26">
        <v>5</v>
      </c>
      <c r="F23" s="20">
        <f>SUM(D23*E23)/'Operative Alessandro Smajlovic'!$J23</f>
        <v>125.71428571428571</v>
      </c>
      <c r="G23" s="24" t="s">
        <v>60</v>
      </c>
      <c r="H23" s="27">
        <v>25693</v>
      </c>
      <c r="I23" s="21">
        <f t="shared" ca="1" si="0"/>
        <v>53</v>
      </c>
      <c r="J23" s="10">
        <v>7</v>
      </c>
      <c r="K23" s="10">
        <v>2</v>
      </c>
      <c r="L23" s="10">
        <v>4</v>
      </c>
      <c r="M23" s="10" t="s">
        <v>7</v>
      </c>
      <c r="N23" s="10" t="s">
        <v>7</v>
      </c>
      <c r="O23" s="9" t="s">
        <v>7</v>
      </c>
    </row>
    <row r="24" spans="1:15" ht="34.5" customHeight="1" thickBot="1" x14ac:dyDescent="0.4">
      <c r="A24" s="18">
        <v>5096</v>
      </c>
      <c r="B24" s="19" t="s">
        <v>61</v>
      </c>
      <c r="C24" s="19" t="s">
        <v>62</v>
      </c>
      <c r="D24" s="20">
        <v>74</v>
      </c>
      <c r="E24" s="21">
        <v>1</v>
      </c>
      <c r="F24" s="20">
        <f>SUM(D24*E24)/'Operative Alessandro Smajlovic'!$J24</f>
        <v>10.571428571428571</v>
      </c>
      <c r="G24" s="19" t="s">
        <v>63</v>
      </c>
      <c r="H24" s="22">
        <v>34185</v>
      </c>
      <c r="I24" s="21">
        <f t="shared" ca="1" si="0"/>
        <v>30</v>
      </c>
      <c r="J24" s="18">
        <v>7</v>
      </c>
      <c r="K24" s="18">
        <v>3</v>
      </c>
      <c r="L24" s="18">
        <v>2</v>
      </c>
      <c r="M24" s="18" t="s">
        <v>7</v>
      </c>
      <c r="N24" s="18" t="s">
        <v>7</v>
      </c>
      <c r="O24" s="23" t="s">
        <v>7</v>
      </c>
    </row>
    <row r="25" spans="1:15" ht="33.5" customHeight="1" thickBot="1" x14ac:dyDescent="0.4">
      <c r="A25" s="10">
        <v>4502</v>
      </c>
      <c r="B25" s="24" t="s">
        <v>64</v>
      </c>
      <c r="C25" s="24" t="s">
        <v>65</v>
      </c>
      <c r="D25" s="25">
        <v>194</v>
      </c>
      <c r="E25" s="26">
        <v>4</v>
      </c>
      <c r="F25" s="20">
        <f>SUM(D25*E25)/'Operative Alessandro Smajlovic'!$J25</f>
        <v>388</v>
      </c>
      <c r="G25" s="24" t="s">
        <v>27</v>
      </c>
      <c r="H25" s="27">
        <v>34141</v>
      </c>
      <c r="I25" s="21">
        <f t="shared" ca="1" si="0"/>
        <v>30</v>
      </c>
      <c r="J25" s="10">
        <v>2</v>
      </c>
      <c r="K25" s="10">
        <v>3</v>
      </c>
      <c r="L25" s="10">
        <v>3</v>
      </c>
      <c r="M25" s="10" t="s">
        <v>7</v>
      </c>
      <c r="N25" s="10" t="s">
        <v>3</v>
      </c>
      <c r="O25" s="9" t="s">
        <v>3</v>
      </c>
    </row>
    <row r="26" spans="1:15" ht="31.5" customHeight="1" thickBot="1" x14ac:dyDescent="0.4">
      <c r="A26" s="18">
        <v>3585</v>
      </c>
      <c r="B26" s="19" t="s">
        <v>66</v>
      </c>
      <c r="C26" s="19" t="s">
        <v>67</v>
      </c>
      <c r="D26" s="20">
        <v>233</v>
      </c>
      <c r="E26" s="21">
        <v>9</v>
      </c>
      <c r="F26" s="20">
        <f>SUM(D26*E26)/'Operative Alessandro Smajlovic'!$J26</f>
        <v>2097</v>
      </c>
      <c r="G26" s="19" t="s">
        <v>35</v>
      </c>
      <c r="H26" s="22">
        <v>33913</v>
      </c>
      <c r="I26" s="21">
        <f t="shared" ca="1" si="0"/>
        <v>30</v>
      </c>
      <c r="J26" s="18">
        <v>1</v>
      </c>
      <c r="K26" s="18">
        <v>3</v>
      </c>
      <c r="L26" s="18">
        <v>4</v>
      </c>
      <c r="M26" s="18" t="s">
        <v>7</v>
      </c>
      <c r="N26" s="18" t="s">
        <v>3</v>
      </c>
      <c r="O26" s="23" t="s">
        <v>7</v>
      </c>
    </row>
    <row r="27" spans="1:15" ht="33" customHeight="1" thickBot="1" x14ac:dyDescent="0.4">
      <c r="A27" s="10">
        <v>3532</v>
      </c>
      <c r="B27" s="24" t="s">
        <v>68</v>
      </c>
      <c r="C27" s="24" t="s">
        <v>31</v>
      </c>
      <c r="D27" s="25">
        <v>179</v>
      </c>
      <c r="E27" s="26">
        <v>7</v>
      </c>
      <c r="F27" s="20">
        <f>SUM(D27*E27)/'Operative Alessandro Smajlovic'!$J27</f>
        <v>179</v>
      </c>
      <c r="G27" s="24" t="s">
        <v>69</v>
      </c>
      <c r="H27" s="27">
        <v>23027</v>
      </c>
      <c r="I27" s="21">
        <f t="shared" ca="1" si="0"/>
        <v>60</v>
      </c>
      <c r="J27" s="10">
        <v>7</v>
      </c>
      <c r="K27" s="10">
        <v>2</v>
      </c>
      <c r="L27" s="10">
        <v>10</v>
      </c>
      <c r="M27" s="10" t="s">
        <v>3</v>
      </c>
      <c r="N27" s="10" t="s">
        <v>7</v>
      </c>
      <c r="O27" s="9" t="s">
        <v>7</v>
      </c>
    </row>
    <row r="28" spans="1:15" ht="38.5" customHeight="1" thickBot="1" x14ac:dyDescent="0.4">
      <c r="A28" s="18">
        <v>3144</v>
      </c>
      <c r="B28" s="19" t="s">
        <v>70</v>
      </c>
      <c r="C28" s="19" t="s">
        <v>71</v>
      </c>
      <c r="D28" s="20">
        <v>286</v>
      </c>
      <c r="E28" s="21">
        <v>10</v>
      </c>
      <c r="F28" s="20">
        <f>SUM(D28*E28)/'Operative Alessandro Smajlovic'!$J28</f>
        <v>2860</v>
      </c>
      <c r="G28" s="19" t="s">
        <v>6</v>
      </c>
      <c r="H28" s="22">
        <v>23574</v>
      </c>
      <c r="I28" s="21">
        <f t="shared" ca="1" si="0"/>
        <v>59</v>
      </c>
      <c r="J28" s="18">
        <v>1</v>
      </c>
      <c r="K28" s="18">
        <v>1</v>
      </c>
      <c r="L28" s="18">
        <v>3</v>
      </c>
      <c r="M28" s="18" t="s">
        <v>3</v>
      </c>
      <c r="N28" s="18" t="s">
        <v>3</v>
      </c>
      <c r="O28" s="23" t="s">
        <v>7</v>
      </c>
    </row>
    <row r="29" spans="1:15" ht="15" thickBot="1" x14ac:dyDescent="0.4">
      <c r="A29" s="10">
        <v>3580</v>
      </c>
      <c r="B29" s="24" t="s">
        <v>72</v>
      </c>
      <c r="C29" s="24" t="s">
        <v>73</v>
      </c>
      <c r="D29" s="25">
        <v>156</v>
      </c>
      <c r="E29" s="26">
        <v>10</v>
      </c>
      <c r="F29" s="20">
        <f>SUM(D29*E29)/'Operative Alessandro Smajlovic'!$J29</f>
        <v>312</v>
      </c>
      <c r="G29" s="24" t="s">
        <v>24</v>
      </c>
      <c r="H29" s="27">
        <v>28040</v>
      </c>
      <c r="I29" s="21">
        <f t="shared" ca="1" si="0"/>
        <v>46</v>
      </c>
      <c r="J29" s="10">
        <v>5</v>
      </c>
      <c r="K29" s="10">
        <v>2</v>
      </c>
      <c r="L29" s="10">
        <v>4</v>
      </c>
      <c r="M29" s="10" t="s">
        <v>7</v>
      </c>
      <c r="N29" s="10" t="s">
        <v>7</v>
      </c>
      <c r="O29" s="9" t="s">
        <v>7</v>
      </c>
    </row>
    <row r="30" spans="1:15" ht="15" thickBot="1" x14ac:dyDescent="0.4">
      <c r="A30" s="18">
        <v>2309</v>
      </c>
      <c r="B30" s="19" t="s">
        <v>74</v>
      </c>
      <c r="C30" s="28" t="s">
        <v>75</v>
      </c>
      <c r="D30" s="20">
        <v>259</v>
      </c>
      <c r="E30" s="21">
        <v>9</v>
      </c>
      <c r="F30" s="20">
        <f>SUM(D30*E30)/'Operative Alessandro Smajlovic'!$J30</f>
        <v>333</v>
      </c>
      <c r="G30" s="19" t="s">
        <v>32</v>
      </c>
      <c r="H30" s="22">
        <v>33858</v>
      </c>
      <c r="I30" s="21">
        <f t="shared" ca="1" si="0"/>
        <v>30</v>
      </c>
      <c r="J30" s="18">
        <v>7</v>
      </c>
      <c r="K30" s="18">
        <v>3</v>
      </c>
      <c r="L30" s="18">
        <v>10</v>
      </c>
      <c r="M30" s="18" t="s">
        <v>7</v>
      </c>
      <c r="N30" s="18" t="s">
        <v>3</v>
      </c>
      <c r="O30" s="23" t="s">
        <v>3</v>
      </c>
    </row>
    <row r="31" spans="1:15" ht="33" customHeight="1" thickBot="1" x14ac:dyDescent="0.4">
      <c r="A31" s="10">
        <v>4374</v>
      </c>
      <c r="B31" s="24" t="s">
        <v>76</v>
      </c>
      <c r="C31" s="24" t="s">
        <v>77</v>
      </c>
      <c r="D31" s="25">
        <v>273</v>
      </c>
      <c r="E31" s="26">
        <v>10</v>
      </c>
      <c r="F31" s="20">
        <f>SUM(D31*E31)/'Operative Alessandro Smajlovic'!$J31</f>
        <v>910</v>
      </c>
      <c r="G31" s="24" t="s">
        <v>78</v>
      </c>
      <c r="H31" s="27">
        <v>32159</v>
      </c>
      <c r="I31" s="21">
        <f t="shared" ca="1" si="0"/>
        <v>35</v>
      </c>
      <c r="J31" s="10">
        <v>3</v>
      </c>
      <c r="K31" s="10">
        <v>3</v>
      </c>
      <c r="L31" s="10">
        <v>10</v>
      </c>
      <c r="M31" s="10" t="s">
        <v>7</v>
      </c>
      <c r="N31" s="10" t="s">
        <v>7</v>
      </c>
      <c r="O31" s="9" t="s">
        <v>3</v>
      </c>
    </row>
    <row r="32" spans="1:15" ht="15" thickBot="1" x14ac:dyDescent="0.4">
      <c r="A32" s="18">
        <v>3470</v>
      </c>
      <c r="B32" s="19" t="s">
        <v>79</v>
      </c>
      <c r="C32" s="19" t="s">
        <v>80</v>
      </c>
      <c r="D32" s="20">
        <v>229</v>
      </c>
      <c r="E32" s="21">
        <v>8</v>
      </c>
      <c r="F32" s="20">
        <f>SUM(D32*E32)/'Operative Alessandro Smajlovic'!$J32</f>
        <v>1832</v>
      </c>
      <c r="G32" s="19" t="s">
        <v>81</v>
      </c>
      <c r="H32" s="22">
        <v>22084</v>
      </c>
      <c r="I32" s="21">
        <f t="shared" ca="1" si="0"/>
        <v>63</v>
      </c>
      <c r="J32" s="18">
        <v>1</v>
      </c>
      <c r="K32" s="18">
        <v>4</v>
      </c>
      <c r="L32" s="18">
        <v>3</v>
      </c>
      <c r="M32" s="18" t="s">
        <v>3</v>
      </c>
      <c r="N32" s="18" t="s">
        <v>7</v>
      </c>
      <c r="O32" s="23" t="s">
        <v>3</v>
      </c>
    </row>
    <row r="33" spans="1:15" ht="15" thickBot="1" x14ac:dyDescent="0.4">
      <c r="A33" s="10">
        <v>2657</v>
      </c>
      <c r="B33" s="24" t="s">
        <v>82</v>
      </c>
      <c r="C33" s="24" t="s">
        <v>83</v>
      </c>
      <c r="D33" s="25">
        <v>254</v>
      </c>
      <c r="E33" s="26">
        <v>2</v>
      </c>
      <c r="F33" s="20">
        <f>SUM(D33*E33)/'Operative Alessandro Smajlovic'!$J33</f>
        <v>101.6</v>
      </c>
      <c r="G33" s="24" t="s">
        <v>40</v>
      </c>
      <c r="H33" s="27">
        <v>33258</v>
      </c>
      <c r="I33" s="21">
        <f t="shared" ca="1" si="0"/>
        <v>32</v>
      </c>
      <c r="J33" s="10">
        <v>5</v>
      </c>
      <c r="K33" s="10">
        <v>2</v>
      </c>
      <c r="L33" s="10">
        <v>8</v>
      </c>
      <c r="M33" s="10" t="s">
        <v>3</v>
      </c>
      <c r="N33" s="10" t="s">
        <v>7</v>
      </c>
      <c r="O33" s="9" t="s">
        <v>3</v>
      </c>
    </row>
    <row r="34" spans="1:15" ht="15" thickBot="1" x14ac:dyDescent="0.4">
      <c r="A34" s="18">
        <v>3617</v>
      </c>
      <c r="B34" s="19" t="s">
        <v>84</v>
      </c>
      <c r="C34" s="19" t="s">
        <v>85</v>
      </c>
      <c r="D34" s="20">
        <v>97</v>
      </c>
      <c r="E34" s="21">
        <v>4</v>
      </c>
      <c r="F34" s="20">
        <f>SUM(D34*E34)/'Operative Alessandro Smajlovic'!$J34</f>
        <v>194</v>
      </c>
      <c r="G34" s="19" t="s">
        <v>60</v>
      </c>
      <c r="H34" s="22">
        <v>24580</v>
      </c>
      <c r="I34" s="21">
        <f t="shared" ca="1" si="0"/>
        <v>56</v>
      </c>
      <c r="J34" s="18">
        <v>2</v>
      </c>
      <c r="K34" s="18">
        <v>2</v>
      </c>
      <c r="L34" s="18">
        <v>4</v>
      </c>
      <c r="M34" s="18" t="s">
        <v>3</v>
      </c>
      <c r="N34" s="18" t="s">
        <v>7</v>
      </c>
      <c r="O34" s="23" t="s">
        <v>7</v>
      </c>
    </row>
    <row r="35" spans="1:15" ht="15" thickBot="1" x14ac:dyDescent="0.4">
      <c r="A35" s="10">
        <v>2888</v>
      </c>
      <c r="B35" s="24" t="s">
        <v>86</v>
      </c>
      <c r="C35" s="24" t="s">
        <v>87</v>
      </c>
      <c r="D35" s="25">
        <v>271</v>
      </c>
      <c r="E35" s="26">
        <v>3</v>
      </c>
      <c r="F35" s="20">
        <f>SUM(D35*E35)/'Operative Alessandro Smajlovic'!$J35</f>
        <v>813</v>
      </c>
      <c r="G35" s="24" t="s">
        <v>88</v>
      </c>
      <c r="H35" s="27">
        <v>26644</v>
      </c>
      <c r="I35" s="21">
        <f t="shared" ca="1" si="0"/>
        <v>50</v>
      </c>
      <c r="J35" s="10">
        <v>1</v>
      </c>
      <c r="K35" s="10">
        <v>1</v>
      </c>
      <c r="L35" s="10">
        <v>2</v>
      </c>
      <c r="M35" s="10" t="s">
        <v>7</v>
      </c>
      <c r="N35" s="10" t="s">
        <v>3</v>
      </c>
      <c r="O35" s="9" t="s">
        <v>3</v>
      </c>
    </row>
    <row r="36" spans="1:15" ht="15" thickBot="1" x14ac:dyDescent="0.4">
      <c r="A36" s="18">
        <v>4364</v>
      </c>
      <c r="B36" s="19" t="s">
        <v>89</v>
      </c>
      <c r="C36" s="19" t="s">
        <v>90</v>
      </c>
      <c r="D36" s="20">
        <v>167</v>
      </c>
      <c r="E36" s="21">
        <v>9</v>
      </c>
      <c r="F36" s="20">
        <f>SUM(D36*E36)/'Operative Alessandro Smajlovic'!$J36</f>
        <v>300.60000000000002</v>
      </c>
      <c r="G36" s="19" t="s">
        <v>57</v>
      </c>
      <c r="H36" s="22">
        <v>34011</v>
      </c>
      <c r="I36" s="21">
        <f t="shared" ca="1" si="0"/>
        <v>30</v>
      </c>
      <c r="J36" s="18">
        <v>5</v>
      </c>
      <c r="K36" s="18">
        <v>5</v>
      </c>
      <c r="L36" s="18">
        <v>2</v>
      </c>
      <c r="M36" s="18" t="s">
        <v>3</v>
      </c>
      <c r="N36" s="18" t="s">
        <v>3</v>
      </c>
      <c r="O36" s="23" t="s">
        <v>3</v>
      </c>
    </row>
    <row r="37" spans="1:15" ht="15" thickBot="1" x14ac:dyDescent="0.4">
      <c r="A37" s="10">
        <v>3549</v>
      </c>
      <c r="B37" s="24" t="s">
        <v>91</v>
      </c>
      <c r="C37" s="24" t="s">
        <v>90</v>
      </c>
      <c r="D37" s="25">
        <v>148</v>
      </c>
      <c r="E37" s="26">
        <v>7</v>
      </c>
      <c r="F37" s="20">
        <f>SUM(D37*E37)/'Operative Alessandro Smajlovic'!$J37</f>
        <v>345.33333333333331</v>
      </c>
      <c r="G37" s="24" t="s">
        <v>32</v>
      </c>
      <c r="H37" s="27">
        <v>22980</v>
      </c>
      <c r="I37" s="21">
        <f t="shared" ca="1" si="0"/>
        <v>60</v>
      </c>
      <c r="J37" s="10">
        <v>3</v>
      </c>
      <c r="K37" s="10">
        <v>1</v>
      </c>
      <c r="L37" s="10">
        <v>4</v>
      </c>
      <c r="M37" s="10" t="s">
        <v>7</v>
      </c>
      <c r="N37" s="10" t="s">
        <v>7</v>
      </c>
      <c r="O37" s="9" t="s">
        <v>3</v>
      </c>
    </row>
    <row r="38" spans="1:15" ht="15" thickBot="1" x14ac:dyDescent="0.4">
      <c r="A38" s="18">
        <v>3987</v>
      </c>
      <c r="B38" s="19" t="s">
        <v>92</v>
      </c>
      <c r="C38" s="19" t="s">
        <v>93</v>
      </c>
      <c r="D38" s="20">
        <v>87</v>
      </c>
      <c r="E38" s="21">
        <v>3</v>
      </c>
      <c r="F38" s="20">
        <f>SUM(D38*E38)/'Operative Alessandro Smajlovic'!$J38</f>
        <v>130.5</v>
      </c>
      <c r="G38" s="19" t="s">
        <v>69</v>
      </c>
      <c r="H38" s="22">
        <v>23455</v>
      </c>
      <c r="I38" s="21">
        <f t="shared" ca="1" si="0"/>
        <v>59</v>
      </c>
      <c r="J38" s="18">
        <v>2</v>
      </c>
      <c r="K38" s="18">
        <v>2</v>
      </c>
      <c r="L38" s="18">
        <v>6</v>
      </c>
      <c r="M38" s="18" t="s">
        <v>7</v>
      </c>
      <c r="N38" s="18" t="s">
        <v>7</v>
      </c>
      <c r="O38" s="23" t="s">
        <v>3</v>
      </c>
    </row>
    <row r="39" spans="1:15" ht="15" thickBot="1" x14ac:dyDescent="0.4">
      <c r="A39" s="10">
        <v>3324</v>
      </c>
      <c r="B39" s="24" t="s">
        <v>94</v>
      </c>
      <c r="C39" s="24" t="s">
        <v>95</v>
      </c>
      <c r="D39" s="25">
        <v>62</v>
      </c>
      <c r="E39" s="26">
        <v>9</v>
      </c>
      <c r="F39" s="20">
        <f>SUM(D39*E39)/'Operative Alessandro Smajlovic'!$J39</f>
        <v>79.714285714285708</v>
      </c>
      <c r="G39" s="24" t="s">
        <v>96</v>
      </c>
      <c r="H39" s="27">
        <v>30833</v>
      </c>
      <c r="I39" s="21">
        <f t="shared" ca="1" si="0"/>
        <v>39</v>
      </c>
      <c r="J39" s="10">
        <v>7</v>
      </c>
      <c r="K39" s="10">
        <v>3</v>
      </c>
      <c r="L39" s="10">
        <v>0</v>
      </c>
      <c r="M39" s="10" t="s">
        <v>3</v>
      </c>
      <c r="N39" s="10" t="s">
        <v>7</v>
      </c>
      <c r="O39" s="9" t="s">
        <v>7</v>
      </c>
    </row>
    <row r="40" spans="1:15" ht="15" thickBot="1" x14ac:dyDescent="0.4">
      <c r="A40" s="18">
        <v>5525</v>
      </c>
      <c r="B40" s="19" t="s">
        <v>97</v>
      </c>
      <c r="C40" s="19" t="s">
        <v>98</v>
      </c>
      <c r="D40" s="20">
        <v>66</v>
      </c>
      <c r="E40" s="21">
        <v>5</v>
      </c>
      <c r="F40" s="20">
        <f>SUM(D40*E40)/'Operative Alessandro Smajlovic'!$J40</f>
        <v>47.142857142857146</v>
      </c>
      <c r="G40" s="19" t="s">
        <v>27</v>
      </c>
      <c r="H40" s="22">
        <v>32936</v>
      </c>
      <c r="I40" s="21">
        <f t="shared" ca="1" si="0"/>
        <v>33</v>
      </c>
      <c r="J40" s="18">
        <v>7</v>
      </c>
      <c r="K40" s="18">
        <v>3</v>
      </c>
      <c r="L40" s="18">
        <v>10</v>
      </c>
      <c r="M40" s="18" t="s">
        <v>7</v>
      </c>
      <c r="N40" s="18" t="s">
        <v>3</v>
      </c>
      <c r="O40" s="23" t="s">
        <v>7</v>
      </c>
    </row>
    <row r="41" spans="1:15" ht="15" thickBot="1" x14ac:dyDescent="0.4">
      <c r="A41" s="10">
        <v>4712</v>
      </c>
      <c r="B41" s="24" t="s">
        <v>99</v>
      </c>
      <c r="C41" s="29" t="s">
        <v>100</v>
      </c>
      <c r="D41" s="25">
        <v>240</v>
      </c>
      <c r="E41" s="26">
        <v>8</v>
      </c>
      <c r="F41" s="20">
        <f>SUM(D41*E41)/'Operative Alessandro Smajlovic'!$J41</f>
        <v>1920</v>
      </c>
      <c r="G41" s="24" t="s">
        <v>27</v>
      </c>
      <c r="H41" s="27">
        <v>23639</v>
      </c>
      <c r="I41" s="21">
        <f t="shared" ca="1" si="0"/>
        <v>58</v>
      </c>
      <c r="J41" s="10">
        <v>1</v>
      </c>
      <c r="K41" s="10">
        <v>4</v>
      </c>
      <c r="L41" s="10">
        <v>0</v>
      </c>
      <c r="M41" s="10" t="s">
        <v>7</v>
      </c>
      <c r="N41" s="10" t="s">
        <v>3</v>
      </c>
      <c r="O41" s="9" t="s">
        <v>7</v>
      </c>
    </row>
    <row r="42" spans="1:15" ht="15" thickBot="1" x14ac:dyDescent="0.4">
      <c r="A42" s="18">
        <v>3474</v>
      </c>
      <c r="B42" s="19" t="s">
        <v>101</v>
      </c>
      <c r="C42" s="19" t="s">
        <v>102</v>
      </c>
      <c r="D42" s="20">
        <v>285</v>
      </c>
      <c r="E42" s="21">
        <v>4</v>
      </c>
      <c r="F42" s="20">
        <f>SUM(D42*E42)/'Operative Alessandro Smajlovic'!$J42</f>
        <v>570</v>
      </c>
      <c r="G42" s="19" t="s">
        <v>78</v>
      </c>
      <c r="H42" s="22">
        <v>29550</v>
      </c>
      <c r="I42" s="21">
        <f t="shared" ca="1" si="0"/>
        <v>42</v>
      </c>
      <c r="J42" s="18">
        <v>2</v>
      </c>
      <c r="K42" s="18">
        <v>5</v>
      </c>
      <c r="L42" s="18">
        <v>9</v>
      </c>
      <c r="M42" s="18" t="s">
        <v>7</v>
      </c>
      <c r="N42" s="18" t="s">
        <v>3</v>
      </c>
      <c r="O42" s="23" t="s">
        <v>3</v>
      </c>
    </row>
    <row r="43" spans="1:15" ht="15" thickBot="1" x14ac:dyDescent="0.4">
      <c r="A43" s="10">
        <v>2800</v>
      </c>
      <c r="B43" s="24" t="s">
        <v>103</v>
      </c>
      <c r="C43" s="24" t="s">
        <v>104</v>
      </c>
      <c r="D43" s="25">
        <v>101</v>
      </c>
      <c r="E43" s="26">
        <v>8</v>
      </c>
      <c r="F43" s="20">
        <f>SUM(D43*E43)/'Operative Alessandro Smajlovic'!$J43</f>
        <v>202</v>
      </c>
      <c r="G43" s="24" t="s">
        <v>27</v>
      </c>
      <c r="H43" s="27">
        <v>21855</v>
      </c>
      <c r="I43" s="21">
        <f t="shared" ca="1" si="0"/>
        <v>63</v>
      </c>
      <c r="J43" s="10">
        <v>4</v>
      </c>
      <c r="K43" s="10">
        <v>1</v>
      </c>
      <c r="L43" s="10">
        <v>0</v>
      </c>
      <c r="M43" s="10" t="s">
        <v>7</v>
      </c>
      <c r="N43" s="10" t="s">
        <v>7</v>
      </c>
      <c r="O43" s="9" t="s">
        <v>7</v>
      </c>
    </row>
    <row r="44" spans="1:15" ht="15" thickBot="1" x14ac:dyDescent="0.4">
      <c r="A44" s="18">
        <v>3527</v>
      </c>
      <c r="B44" s="19" t="s">
        <v>105</v>
      </c>
      <c r="C44" s="19" t="s">
        <v>106</v>
      </c>
      <c r="D44" s="20">
        <v>94</v>
      </c>
      <c r="E44" s="21">
        <v>6</v>
      </c>
      <c r="F44" s="20">
        <f>SUM(D44*E44)/'Operative Alessandro Smajlovic'!$J44</f>
        <v>80.571428571428569</v>
      </c>
      <c r="G44" s="19" t="s">
        <v>69</v>
      </c>
      <c r="H44" s="22">
        <v>25895</v>
      </c>
      <c r="I44" s="21">
        <f t="shared" ca="1" si="0"/>
        <v>52</v>
      </c>
      <c r="J44" s="18">
        <v>7</v>
      </c>
      <c r="K44" s="18">
        <v>1</v>
      </c>
      <c r="L44" s="18">
        <v>0</v>
      </c>
      <c r="M44" s="18" t="s">
        <v>3</v>
      </c>
      <c r="N44" s="18" t="s">
        <v>3</v>
      </c>
      <c r="O44" s="23" t="s">
        <v>3</v>
      </c>
    </row>
    <row r="45" spans="1:15" ht="15" thickBot="1" x14ac:dyDescent="0.4">
      <c r="A45" s="10">
        <v>4768</v>
      </c>
      <c r="B45" s="24" t="s">
        <v>107</v>
      </c>
      <c r="C45" s="24" t="s">
        <v>108</v>
      </c>
      <c r="D45" s="25">
        <v>22</v>
      </c>
      <c r="E45" s="26">
        <v>6</v>
      </c>
      <c r="F45" s="20">
        <f>SUM(D45*E45)/'Operative Alessandro Smajlovic'!$J45</f>
        <v>33</v>
      </c>
      <c r="G45" s="24" t="s">
        <v>35</v>
      </c>
      <c r="H45" s="27">
        <v>31635</v>
      </c>
      <c r="I45" s="21">
        <f t="shared" ca="1" si="0"/>
        <v>37</v>
      </c>
      <c r="J45" s="10">
        <v>4</v>
      </c>
      <c r="K45" s="10">
        <v>3</v>
      </c>
      <c r="L45" s="10">
        <v>3</v>
      </c>
      <c r="M45" s="10" t="s">
        <v>7</v>
      </c>
      <c r="N45" s="10" t="s">
        <v>7</v>
      </c>
      <c r="O45" s="9" t="s">
        <v>3</v>
      </c>
    </row>
    <row r="46" spans="1:15" ht="15" thickBot="1" x14ac:dyDescent="0.4">
      <c r="A46" s="18">
        <v>2792</v>
      </c>
      <c r="B46" s="19" t="s">
        <v>109</v>
      </c>
      <c r="C46" s="19" t="s">
        <v>110</v>
      </c>
      <c r="D46" s="20">
        <v>177</v>
      </c>
      <c r="E46" s="21">
        <v>3</v>
      </c>
      <c r="F46" s="20">
        <f>SUM(D46*E46)/'Operative Alessandro Smajlovic'!$J46</f>
        <v>75.857142857142861</v>
      </c>
      <c r="G46" s="19" t="s">
        <v>111</v>
      </c>
      <c r="H46" s="22">
        <v>20320</v>
      </c>
      <c r="I46" s="21">
        <f t="shared" ca="1" si="0"/>
        <v>68</v>
      </c>
      <c r="J46" s="18">
        <v>7</v>
      </c>
      <c r="K46" s="18">
        <v>4</v>
      </c>
      <c r="L46" s="18">
        <v>1</v>
      </c>
      <c r="M46" s="18" t="s">
        <v>7</v>
      </c>
      <c r="N46" s="18" t="s">
        <v>7</v>
      </c>
      <c r="O46" s="23" t="s">
        <v>7</v>
      </c>
    </row>
    <row r="47" spans="1:15" ht="15" thickBot="1" x14ac:dyDescent="0.4">
      <c r="A47" s="10">
        <v>4511</v>
      </c>
      <c r="B47" s="24" t="s">
        <v>112</v>
      </c>
      <c r="C47" s="24" t="s">
        <v>113</v>
      </c>
      <c r="D47" s="25">
        <v>151</v>
      </c>
      <c r="E47" s="26">
        <v>9</v>
      </c>
      <c r="F47" s="20">
        <f>SUM(D47*E47)/'Operative Alessandro Smajlovic'!$J47</f>
        <v>339.75</v>
      </c>
      <c r="G47" s="24" t="s">
        <v>114</v>
      </c>
      <c r="H47" s="27">
        <v>23122</v>
      </c>
      <c r="I47" s="21">
        <f t="shared" ca="1" si="0"/>
        <v>60</v>
      </c>
      <c r="J47" s="10">
        <v>4</v>
      </c>
      <c r="K47" s="10">
        <v>4</v>
      </c>
      <c r="L47" s="10">
        <v>0</v>
      </c>
      <c r="M47" s="10" t="s">
        <v>3</v>
      </c>
      <c r="N47" s="10" t="s">
        <v>3</v>
      </c>
      <c r="O47" s="9" t="s">
        <v>3</v>
      </c>
    </row>
    <row r="48" spans="1:15" ht="15" thickBot="1" x14ac:dyDescent="0.4">
      <c r="A48" s="18">
        <v>3746</v>
      </c>
      <c r="B48" s="19" t="s">
        <v>115</v>
      </c>
      <c r="C48" s="19" t="s">
        <v>116</v>
      </c>
      <c r="D48" s="20">
        <v>33</v>
      </c>
      <c r="E48" s="21">
        <v>9</v>
      </c>
      <c r="F48" s="20">
        <f>SUM(D48*E48)/'Operative Alessandro Smajlovic'!$J48</f>
        <v>74.25</v>
      </c>
      <c r="G48" s="19" t="s">
        <v>117</v>
      </c>
      <c r="H48" s="22">
        <v>22429</v>
      </c>
      <c r="I48" s="21">
        <f t="shared" ca="1" si="0"/>
        <v>62</v>
      </c>
      <c r="J48" s="18">
        <v>4</v>
      </c>
      <c r="K48" s="18">
        <v>4</v>
      </c>
      <c r="L48" s="18">
        <v>4</v>
      </c>
      <c r="M48" s="18" t="s">
        <v>7</v>
      </c>
      <c r="N48" s="18" t="s">
        <v>7</v>
      </c>
      <c r="O48" s="23" t="s">
        <v>3</v>
      </c>
    </row>
    <row r="49" spans="1:15" ht="15" thickBot="1" x14ac:dyDescent="0.4">
      <c r="A49" s="10">
        <v>5552</v>
      </c>
      <c r="B49" s="24" t="s">
        <v>118</v>
      </c>
      <c r="C49" s="24" t="s">
        <v>119</v>
      </c>
      <c r="D49" s="25">
        <v>199</v>
      </c>
      <c r="E49" s="26">
        <v>6</v>
      </c>
      <c r="F49" s="20">
        <f>SUM(D49*E49)/'Operative Alessandro Smajlovic'!$J49</f>
        <v>238.8</v>
      </c>
      <c r="G49" s="24" t="s">
        <v>50</v>
      </c>
      <c r="H49" s="27">
        <v>22603</v>
      </c>
      <c r="I49" s="21">
        <f t="shared" ca="1" si="0"/>
        <v>61</v>
      </c>
      <c r="J49" s="10">
        <v>5</v>
      </c>
      <c r="K49" s="10">
        <v>1</v>
      </c>
      <c r="L49" s="10">
        <v>2</v>
      </c>
      <c r="M49" s="10" t="s">
        <v>7</v>
      </c>
      <c r="N49" s="10" t="s">
        <v>7</v>
      </c>
      <c r="O49" s="9" t="s">
        <v>3</v>
      </c>
    </row>
    <row r="50" spans="1:15" ht="15" thickBot="1" x14ac:dyDescent="0.4">
      <c r="A50" s="18">
        <v>3875</v>
      </c>
      <c r="B50" s="19" t="s">
        <v>120</v>
      </c>
      <c r="C50" s="19" t="s">
        <v>121</v>
      </c>
      <c r="D50" s="20">
        <v>255</v>
      </c>
      <c r="E50" s="21">
        <v>3</v>
      </c>
      <c r="F50" s="20">
        <f>SUM(D50*E50)/'Operative Alessandro Smajlovic'!$J50</f>
        <v>191.25</v>
      </c>
      <c r="G50" s="19" t="s">
        <v>88</v>
      </c>
      <c r="H50" s="22">
        <v>30127</v>
      </c>
      <c r="I50" s="21">
        <f t="shared" ca="1" si="0"/>
        <v>41</v>
      </c>
      <c r="J50" s="18">
        <v>4</v>
      </c>
      <c r="K50" s="18">
        <v>3</v>
      </c>
      <c r="L50" s="18">
        <v>2</v>
      </c>
      <c r="M50" s="18" t="s">
        <v>7</v>
      </c>
      <c r="N50" s="18" t="s">
        <v>7</v>
      </c>
      <c r="O50" s="23" t="s">
        <v>7</v>
      </c>
    </row>
    <row r="51" spans="1:15" ht="15" thickBot="1" x14ac:dyDescent="0.4">
      <c r="A51" s="10">
        <v>4732</v>
      </c>
      <c r="B51" s="24" t="s">
        <v>122</v>
      </c>
      <c r="C51" s="24" t="s">
        <v>123</v>
      </c>
      <c r="D51" s="25">
        <v>28</v>
      </c>
      <c r="E51" s="26">
        <v>1</v>
      </c>
      <c r="F51" s="20">
        <f>SUM(D51*E51)/'Operative Alessandro Smajlovic'!$J51</f>
        <v>14</v>
      </c>
      <c r="G51" s="24" t="s">
        <v>124</v>
      </c>
      <c r="H51" s="27">
        <v>23797</v>
      </c>
      <c r="I51" s="21">
        <f t="shared" ca="1" si="0"/>
        <v>58</v>
      </c>
      <c r="J51" s="10">
        <v>2</v>
      </c>
      <c r="K51" s="10">
        <v>5</v>
      </c>
      <c r="L51" s="10">
        <v>10</v>
      </c>
      <c r="M51" s="10" t="s">
        <v>7</v>
      </c>
      <c r="N51" s="10" t="s">
        <v>7</v>
      </c>
      <c r="O51" s="9" t="s">
        <v>7</v>
      </c>
    </row>
    <row r="52" spans="1:15" ht="15" thickBot="1" x14ac:dyDescent="0.4">
      <c r="A52" s="18">
        <v>4316</v>
      </c>
      <c r="B52" s="19" t="s">
        <v>125</v>
      </c>
      <c r="C52" s="19" t="s">
        <v>126</v>
      </c>
      <c r="D52" s="20">
        <v>72</v>
      </c>
      <c r="E52" s="21">
        <v>2</v>
      </c>
      <c r="F52" s="20">
        <f>SUM(D52*E52)/'Operative Alessandro Smajlovic'!$J52</f>
        <v>72</v>
      </c>
      <c r="G52" s="19" t="s">
        <v>96</v>
      </c>
      <c r="H52" s="22">
        <v>27788</v>
      </c>
      <c r="I52" s="21">
        <f t="shared" ca="1" si="0"/>
        <v>47</v>
      </c>
      <c r="J52" s="18">
        <v>2</v>
      </c>
      <c r="K52" s="18">
        <v>2</v>
      </c>
      <c r="L52" s="18">
        <v>2</v>
      </c>
      <c r="M52" s="18" t="s">
        <v>3</v>
      </c>
      <c r="N52" s="18" t="s">
        <v>3</v>
      </c>
      <c r="O52" s="23" t="s">
        <v>7</v>
      </c>
    </row>
    <row r="53" spans="1:15" ht="15" thickBot="1" x14ac:dyDescent="0.4">
      <c r="A53" s="10">
        <v>5232</v>
      </c>
      <c r="B53" s="24" t="s">
        <v>127</v>
      </c>
      <c r="C53" s="24" t="s">
        <v>128</v>
      </c>
      <c r="D53" s="25">
        <v>253</v>
      </c>
      <c r="E53" s="26">
        <v>5</v>
      </c>
      <c r="F53" s="20">
        <f>SUM(D53*E53)/'Operative Alessandro Smajlovic'!$J53</f>
        <v>180.71428571428572</v>
      </c>
      <c r="G53" s="24" t="s">
        <v>129</v>
      </c>
      <c r="H53" s="27">
        <v>21768</v>
      </c>
      <c r="I53" s="21">
        <f t="shared" ca="1" si="0"/>
        <v>64</v>
      </c>
      <c r="J53" s="10">
        <v>7</v>
      </c>
      <c r="K53" s="10">
        <v>1</v>
      </c>
      <c r="L53" s="10">
        <v>2</v>
      </c>
      <c r="M53" s="10" t="s">
        <v>3</v>
      </c>
      <c r="N53" s="10" t="s">
        <v>7</v>
      </c>
      <c r="O53" s="9" t="s">
        <v>3</v>
      </c>
    </row>
    <row r="54" spans="1:15" ht="15" thickBot="1" x14ac:dyDescent="0.4">
      <c r="A54" s="18">
        <v>3637</v>
      </c>
      <c r="B54" s="19" t="s">
        <v>130</v>
      </c>
      <c r="C54" s="19" t="s">
        <v>131</v>
      </c>
      <c r="D54" s="20">
        <v>161</v>
      </c>
      <c r="E54" s="21">
        <v>10</v>
      </c>
      <c r="F54" s="20">
        <f>SUM(D54*E54)/'Operative Alessandro Smajlovic'!$J54</f>
        <v>322</v>
      </c>
      <c r="G54" s="19" t="s">
        <v>13</v>
      </c>
      <c r="H54" s="22">
        <v>32311</v>
      </c>
      <c r="I54" s="21">
        <f t="shared" ca="1" si="0"/>
        <v>35</v>
      </c>
      <c r="J54" s="18">
        <v>5</v>
      </c>
      <c r="K54" s="18">
        <v>2</v>
      </c>
      <c r="L54" s="18">
        <v>4</v>
      </c>
      <c r="M54" s="18" t="s">
        <v>3</v>
      </c>
      <c r="N54" s="18" t="s">
        <v>7</v>
      </c>
      <c r="O54" s="23" t="s">
        <v>7</v>
      </c>
    </row>
    <row r="55" spans="1:15" ht="15" thickBot="1" x14ac:dyDescent="0.4">
      <c r="A55" s="10">
        <v>4673</v>
      </c>
      <c r="B55" s="24" t="s">
        <v>132</v>
      </c>
      <c r="C55" s="30" t="s">
        <v>133</v>
      </c>
      <c r="D55" s="25">
        <v>73</v>
      </c>
      <c r="E55" s="26">
        <v>4</v>
      </c>
      <c r="F55" s="20">
        <f>SUM(D55*E55)/'Operative Alessandro Smajlovic'!$J55</f>
        <v>41.714285714285715</v>
      </c>
      <c r="G55" s="24" t="s">
        <v>134</v>
      </c>
      <c r="H55" s="27">
        <v>29893</v>
      </c>
      <c r="I55" s="21">
        <f t="shared" ca="1" si="0"/>
        <v>41</v>
      </c>
      <c r="J55" s="10">
        <v>7</v>
      </c>
      <c r="K55" s="10">
        <v>3</v>
      </c>
      <c r="L55" s="10">
        <v>3</v>
      </c>
      <c r="M55" s="10" t="s">
        <v>3</v>
      </c>
      <c r="N55" s="10" t="s">
        <v>3</v>
      </c>
      <c r="O55" s="9" t="s">
        <v>7</v>
      </c>
    </row>
    <row r="56" spans="1:15" ht="29.5" customHeight="1" thickBot="1" x14ac:dyDescent="0.4">
      <c r="A56" s="18">
        <v>4699</v>
      </c>
      <c r="B56" s="19" t="s">
        <v>135</v>
      </c>
      <c r="C56" s="28" t="s">
        <v>136</v>
      </c>
      <c r="D56" s="20">
        <v>71</v>
      </c>
      <c r="E56" s="21">
        <v>5</v>
      </c>
      <c r="F56" s="20">
        <f>SUM(D56*E56)/'Operative Alessandro Smajlovic'!$J56</f>
        <v>50.714285714285715</v>
      </c>
      <c r="G56" s="19" t="s">
        <v>10</v>
      </c>
      <c r="H56" s="22">
        <v>20360</v>
      </c>
      <c r="I56" s="21">
        <f t="shared" ca="1" si="0"/>
        <v>67</v>
      </c>
      <c r="J56" s="18">
        <v>7</v>
      </c>
      <c r="K56" s="18">
        <v>3</v>
      </c>
      <c r="L56" s="18">
        <v>7</v>
      </c>
      <c r="M56" s="18" t="s">
        <v>7</v>
      </c>
      <c r="N56" s="18" t="s">
        <v>7</v>
      </c>
      <c r="O56" s="23" t="s">
        <v>3</v>
      </c>
    </row>
    <row r="57" spans="1:15" ht="44.5" customHeight="1" thickBot="1" x14ac:dyDescent="0.4">
      <c r="A57" s="10">
        <v>2412</v>
      </c>
      <c r="B57" s="24" t="s">
        <v>137</v>
      </c>
      <c r="C57" s="30" t="s">
        <v>138</v>
      </c>
      <c r="D57" s="25">
        <v>178</v>
      </c>
      <c r="E57" s="26">
        <v>1</v>
      </c>
      <c r="F57" s="20">
        <f>SUM(D57*E57)/'Operative Alessandro Smajlovic'!$J57</f>
        <v>35.6</v>
      </c>
      <c r="G57" s="24" t="s">
        <v>27</v>
      </c>
      <c r="H57" s="27">
        <v>32649</v>
      </c>
      <c r="I57" s="21">
        <f t="shared" ca="1" si="0"/>
        <v>34</v>
      </c>
      <c r="J57" s="10">
        <v>5</v>
      </c>
      <c r="K57" s="10">
        <v>5</v>
      </c>
      <c r="L57" s="10">
        <v>0</v>
      </c>
      <c r="M57" s="10" t="s">
        <v>3</v>
      </c>
      <c r="N57" s="10" t="s">
        <v>7</v>
      </c>
      <c r="O57" s="9" t="s">
        <v>7</v>
      </c>
    </row>
    <row r="58" spans="1:15" ht="36.5" customHeight="1" thickBot="1" x14ac:dyDescent="0.4">
      <c r="A58" s="18">
        <v>5019</v>
      </c>
      <c r="B58" s="19" t="s">
        <v>139</v>
      </c>
      <c r="C58" s="19" t="s">
        <v>140</v>
      </c>
      <c r="D58" s="20">
        <v>121</v>
      </c>
      <c r="E58" s="21">
        <v>5</v>
      </c>
      <c r="F58" s="20">
        <f>SUM(D58*E58)/'Operative Alessandro Smajlovic'!$J58</f>
        <v>121</v>
      </c>
      <c r="G58" s="19" t="s">
        <v>60</v>
      </c>
      <c r="H58" s="22">
        <v>23236</v>
      </c>
      <c r="I58" s="21">
        <f t="shared" ca="1" si="0"/>
        <v>60</v>
      </c>
      <c r="J58" s="18">
        <v>5</v>
      </c>
      <c r="K58" s="18">
        <v>5</v>
      </c>
      <c r="L58" s="18">
        <v>8</v>
      </c>
      <c r="M58" s="18" t="s">
        <v>3</v>
      </c>
      <c r="N58" s="18" t="s">
        <v>7</v>
      </c>
      <c r="O58" s="23" t="s">
        <v>3</v>
      </c>
    </row>
    <row r="59" spans="1:15" ht="30.5" customHeight="1" thickBot="1" x14ac:dyDescent="0.4">
      <c r="A59" s="10">
        <v>4590</v>
      </c>
      <c r="B59" s="24" t="s">
        <v>141</v>
      </c>
      <c r="C59" s="30" t="s">
        <v>142</v>
      </c>
      <c r="D59" s="25">
        <v>119</v>
      </c>
      <c r="E59" s="26">
        <v>7</v>
      </c>
      <c r="F59" s="20">
        <f>SUM(D59*E59)/'Operative Alessandro Smajlovic'!$J59</f>
        <v>208.25</v>
      </c>
      <c r="G59" s="24" t="s">
        <v>2</v>
      </c>
      <c r="H59" s="27">
        <v>29545</v>
      </c>
      <c r="I59" s="21">
        <f t="shared" ca="1" si="0"/>
        <v>42</v>
      </c>
      <c r="J59" s="10">
        <v>4</v>
      </c>
      <c r="K59" s="10">
        <v>2</v>
      </c>
      <c r="L59" s="10">
        <v>3</v>
      </c>
      <c r="M59" s="10" t="s">
        <v>3</v>
      </c>
      <c r="N59" s="10" t="s">
        <v>7</v>
      </c>
      <c r="O59" s="9" t="s">
        <v>3</v>
      </c>
    </row>
    <row r="60" spans="1:15" ht="33" customHeight="1" thickBot="1" x14ac:dyDescent="0.4">
      <c r="A60" s="18">
        <v>2713</v>
      </c>
      <c r="B60" s="19" t="s">
        <v>143</v>
      </c>
      <c r="C60" s="19" t="s">
        <v>144</v>
      </c>
      <c r="D60" s="20">
        <v>40</v>
      </c>
      <c r="E60" s="21">
        <v>7</v>
      </c>
      <c r="F60" s="20">
        <f>SUM(D60*E60)/'Operative Alessandro Smajlovic'!$J60</f>
        <v>140</v>
      </c>
      <c r="G60" s="19" t="s">
        <v>32</v>
      </c>
      <c r="H60" s="22">
        <v>33204</v>
      </c>
      <c r="I60" s="21">
        <f t="shared" ca="1" si="0"/>
        <v>32</v>
      </c>
      <c r="J60" s="18">
        <v>2</v>
      </c>
      <c r="K60" s="18">
        <v>2</v>
      </c>
      <c r="L60" s="18">
        <v>1</v>
      </c>
      <c r="M60" s="18" t="s">
        <v>3</v>
      </c>
      <c r="N60" s="18" t="s">
        <v>3</v>
      </c>
      <c r="O60" s="23" t="s">
        <v>3</v>
      </c>
    </row>
    <row r="61" spans="1:15" ht="34" customHeight="1" thickBot="1" x14ac:dyDescent="0.4">
      <c r="A61" s="10">
        <v>2766</v>
      </c>
      <c r="B61" s="24" t="s">
        <v>145</v>
      </c>
      <c r="C61" s="24" t="s">
        <v>146</v>
      </c>
      <c r="D61" s="25">
        <v>140</v>
      </c>
      <c r="E61" s="26">
        <v>2</v>
      </c>
      <c r="F61" s="20">
        <f>SUM(D61*E61)/'Operative Alessandro Smajlovic'!$J61</f>
        <v>280</v>
      </c>
      <c r="G61" s="24" t="s">
        <v>88</v>
      </c>
      <c r="H61" s="27">
        <v>30986</v>
      </c>
      <c r="I61" s="21">
        <f t="shared" ca="1" si="0"/>
        <v>38</v>
      </c>
      <c r="J61" s="10">
        <v>1</v>
      </c>
      <c r="K61" s="10">
        <v>2</v>
      </c>
      <c r="L61" s="10">
        <v>1</v>
      </c>
      <c r="M61" s="10" t="s">
        <v>7</v>
      </c>
      <c r="N61" s="10" t="s">
        <v>3</v>
      </c>
      <c r="O61" s="9" t="s">
        <v>3</v>
      </c>
    </row>
    <row r="62" spans="1:15" ht="32" customHeight="1" thickBot="1" x14ac:dyDescent="0.4">
      <c r="A62" s="18">
        <v>2523</v>
      </c>
      <c r="B62" s="19" t="s">
        <v>147</v>
      </c>
      <c r="C62" s="19" t="s">
        <v>148</v>
      </c>
      <c r="D62" s="20">
        <v>139</v>
      </c>
      <c r="E62" s="21">
        <v>8</v>
      </c>
      <c r="F62" s="20">
        <f>SUM(D62*E62)/'Operative Alessandro Smajlovic'!$J62</f>
        <v>556</v>
      </c>
      <c r="G62" s="19" t="s">
        <v>10</v>
      </c>
      <c r="H62" s="22">
        <v>33127</v>
      </c>
      <c r="I62" s="21">
        <f t="shared" ca="1" si="0"/>
        <v>32</v>
      </c>
      <c r="J62" s="18">
        <v>2</v>
      </c>
      <c r="K62" s="18">
        <v>2</v>
      </c>
      <c r="L62" s="18">
        <v>4</v>
      </c>
      <c r="M62" s="18" t="s">
        <v>7</v>
      </c>
      <c r="N62" s="18" t="s">
        <v>3</v>
      </c>
      <c r="O62" s="23" t="s">
        <v>7</v>
      </c>
    </row>
    <row r="63" spans="1:15" ht="25.5" customHeight="1" thickBot="1" x14ac:dyDescent="0.4">
      <c r="A63" s="10">
        <v>4144</v>
      </c>
      <c r="B63" s="24" t="s">
        <v>149</v>
      </c>
      <c r="C63" s="24" t="s">
        <v>150</v>
      </c>
      <c r="D63" s="25">
        <v>89</v>
      </c>
      <c r="E63" s="26">
        <v>9</v>
      </c>
      <c r="F63" s="20">
        <f>SUM(D63*E63)/'Operative Alessandro Smajlovic'!$J63</f>
        <v>114.42857142857143</v>
      </c>
      <c r="G63" s="24" t="s">
        <v>151</v>
      </c>
      <c r="H63" s="27">
        <v>30746</v>
      </c>
      <c r="I63" s="21">
        <f t="shared" ca="1" si="0"/>
        <v>39</v>
      </c>
      <c r="J63" s="10">
        <v>7</v>
      </c>
      <c r="K63" s="10">
        <v>1</v>
      </c>
      <c r="L63" s="10">
        <v>2</v>
      </c>
      <c r="M63" s="10" t="s">
        <v>7</v>
      </c>
      <c r="N63" s="10" t="s">
        <v>3</v>
      </c>
      <c r="O63" s="9" t="s">
        <v>7</v>
      </c>
    </row>
    <row r="64" spans="1:15" ht="30" customHeight="1" thickBot="1" x14ac:dyDescent="0.4">
      <c r="A64" s="18">
        <v>3552</v>
      </c>
      <c r="B64" s="19" t="s">
        <v>152</v>
      </c>
      <c r="C64" s="19" t="s">
        <v>153</v>
      </c>
      <c r="D64" s="20">
        <v>152</v>
      </c>
      <c r="E64" s="21">
        <v>9</v>
      </c>
      <c r="F64" s="20">
        <f>SUM(D64*E64)/'Operative Alessandro Smajlovic'!$J64</f>
        <v>684</v>
      </c>
      <c r="G64" s="19" t="s">
        <v>45</v>
      </c>
      <c r="H64" s="22">
        <v>25339</v>
      </c>
      <c r="I64" s="21">
        <f t="shared" ca="1" si="0"/>
        <v>54</v>
      </c>
      <c r="J64" s="18">
        <v>2</v>
      </c>
      <c r="K64" s="18">
        <v>4</v>
      </c>
      <c r="L64" s="18">
        <v>8</v>
      </c>
      <c r="M64" s="18" t="s">
        <v>3</v>
      </c>
      <c r="N64" s="18" t="s">
        <v>7</v>
      </c>
      <c r="O64" s="23" t="s">
        <v>7</v>
      </c>
    </row>
    <row r="65" spans="1:15" ht="32" customHeight="1" thickBot="1" x14ac:dyDescent="0.4">
      <c r="A65" s="10">
        <v>3193</v>
      </c>
      <c r="B65" s="24" t="s">
        <v>154</v>
      </c>
      <c r="C65" s="30" t="s">
        <v>155</v>
      </c>
      <c r="D65" s="25">
        <v>36</v>
      </c>
      <c r="E65" s="26">
        <v>5</v>
      </c>
      <c r="F65" s="20">
        <f>SUM(D65*E65)/'Operative Alessandro Smajlovic'!$J65</f>
        <v>45</v>
      </c>
      <c r="G65" s="24" t="s">
        <v>81</v>
      </c>
      <c r="H65" s="27">
        <v>28734</v>
      </c>
      <c r="I65" s="21">
        <f t="shared" ca="1" si="0"/>
        <v>44</v>
      </c>
      <c r="J65" s="10">
        <v>4</v>
      </c>
      <c r="K65" s="10">
        <v>5</v>
      </c>
      <c r="L65" s="10">
        <v>10</v>
      </c>
      <c r="M65" s="10" t="s">
        <v>7</v>
      </c>
      <c r="N65" s="10" t="s">
        <v>3</v>
      </c>
      <c r="O65" s="9" t="s">
        <v>3</v>
      </c>
    </row>
    <row r="66" spans="1:15" ht="31.5" customHeight="1" thickBot="1" x14ac:dyDescent="0.4">
      <c r="A66" s="18">
        <v>2790</v>
      </c>
      <c r="B66" s="19" t="s">
        <v>156</v>
      </c>
      <c r="C66" s="19" t="s">
        <v>157</v>
      </c>
      <c r="D66" s="20">
        <v>284</v>
      </c>
      <c r="E66" s="21">
        <v>1</v>
      </c>
      <c r="F66" s="20">
        <f>SUM(D66*E66)/'Operative Alessandro Smajlovic'!$J66</f>
        <v>284</v>
      </c>
      <c r="G66" s="19" t="s">
        <v>16</v>
      </c>
      <c r="H66" s="22">
        <v>29686</v>
      </c>
      <c r="I66" s="21">
        <f t="shared" ca="1" si="0"/>
        <v>42</v>
      </c>
      <c r="J66" s="18">
        <v>1</v>
      </c>
      <c r="K66" s="18">
        <v>3</v>
      </c>
      <c r="L66" s="18">
        <v>6</v>
      </c>
      <c r="M66" s="18" t="s">
        <v>3</v>
      </c>
      <c r="N66" s="18" t="s">
        <v>3</v>
      </c>
      <c r="O66" s="23" t="s">
        <v>7</v>
      </c>
    </row>
    <row r="67" spans="1:15" ht="15" thickBot="1" x14ac:dyDescent="0.4">
      <c r="A67" s="10">
        <v>2452</v>
      </c>
      <c r="B67" s="24" t="s">
        <v>158</v>
      </c>
      <c r="C67" s="24" t="s">
        <v>159</v>
      </c>
      <c r="D67" s="25">
        <v>141</v>
      </c>
      <c r="E67" s="26">
        <v>3</v>
      </c>
      <c r="F67" s="20">
        <f>SUM(D67*E67)/'Operative Alessandro Smajlovic'!$J67</f>
        <v>423</v>
      </c>
      <c r="G67" s="24" t="s">
        <v>6</v>
      </c>
      <c r="H67" s="27">
        <v>26015</v>
      </c>
      <c r="I67" s="21">
        <f t="shared" ref="I67:I130" ca="1" si="1">INT((TODAY()-H67)/365.25)</f>
        <v>52</v>
      </c>
      <c r="J67" s="10">
        <v>1</v>
      </c>
      <c r="K67" s="10">
        <v>1</v>
      </c>
      <c r="L67" s="10">
        <v>5</v>
      </c>
      <c r="M67" s="10" t="s">
        <v>3</v>
      </c>
      <c r="N67" s="10" t="s">
        <v>3</v>
      </c>
      <c r="O67" s="9" t="s">
        <v>3</v>
      </c>
    </row>
    <row r="68" spans="1:15" ht="31.5" customHeight="1" thickBot="1" x14ac:dyDescent="0.4">
      <c r="A68" s="18">
        <v>3648</v>
      </c>
      <c r="B68" s="19" t="s">
        <v>160</v>
      </c>
      <c r="C68" s="19" t="s">
        <v>161</v>
      </c>
      <c r="D68" s="20">
        <v>138</v>
      </c>
      <c r="E68" s="21">
        <v>4</v>
      </c>
      <c r="F68" s="20">
        <f>SUM(D68*E68)/'Operative Alessandro Smajlovic'!$J68</f>
        <v>110.4</v>
      </c>
      <c r="G68" s="19" t="s">
        <v>81</v>
      </c>
      <c r="H68" s="22">
        <v>34749</v>
      </c>
      <c r="I68" s="21">
        <f t="shared" ca="1" si="1"/>
        <v>28</v>
      </c>
      <c r="J68" s="18">
        <v>5</v>
      </c>
      <c r="K68" s="18">
        <v>5</v>
      </c>
      <c r="L68" s="18">
        <v>2</v>
      </c>
      <c r="M68" s="18" t="s">
        <v>7</v>
      </c>
      <c r="N68" s="18" t="s">
        <v>3</v>
      </c>
      <c r="O68" s="23" t="s">
        <v>3</v>
      </c>
    </row>
    <row r="69" spans="1:15" ht="30.5" customHeight="1" thickBot="1" x14ac:dyDescent="0.4">
      <c r="A69" s="10">
        <v>3866</v>
      </c>
      <c r="B69" s="24" t="s">
        <v>162</v>
      </c>
      <c r="C69" s="24" t="s">
        <v>163</v>
      </c>
      <c r="D69" s="25">
        <v>157</v>
      </c>
      <c r="E69" s="26">
        <v>4</v>
      </c>
      <c r="F69" s="20">
        <f>SUM(D69*E69)/'Operative Alessandro Smajlovic'!$J69</f>
        <v>104.66666666666667</v>
      </c>
      <c r="G69" s="24" t="s">
        <v>35</v>
      </c>
      <c r="H69" s="27">
        <v>27787</v>
      </c>
      <c r="I69" s="21">
        <f t="shared" ca="1" si="1"/>
        <v>47</v>
      </c>
      <c r="J69" s="10">
        <v>6</v>
      </c>
      <c r="K69" s="10">
        <v>4</v>
      </c>
      <c r="L69" s="10">
        <v>2</v>
      </c>
      <c r="M69" s="10" t="s">
        <v>3</v>
      </c>
      <c r="N69" s="10" t="s">
        <v>7</v>
      </c>
      <c r="O69" s="9" t="s">
        <v>3</v>
      </c>
    </row>
    <row r="70" spans="1:15" ht="36" customHeight="1" thickBot="1" x14ac:dyDescent="0.4">
      <c r="A70" s="18">
        <v>4811</v>
      </c>
      <c r="B70" s="19" t="s">
        <v>164</v>
      </c>
      <c r="C70" s="19" t="s">
        <v>165</v>
      </c>
      <c r="D70" s="20">
        <v>114</v>
      </c>
      <c r="E70" s="21">
        <v>4</v>
      </c>
      <c r="F70" s="20">
        <f>SUM(D70*E70)/'Operative Alessandro Smajlovic'!$J70</f>
        <v>76</v>
      </c>
      <c r="G70" s="19" t="s">
        <v>166</v>
      </c>
      <c r="H70" s="22">
        <v>34336</v>
      </c>
      <c r="I70" s="21">
        <f t="shared" ca="1" si="1"/>
        <v>29</v>
      </c>
      <c r="J70" s="18">
        <v>6</v>
      </c>
      <c r="K70" s="18">
        <v>2</v>
      </c>
      <c r="L70" s="18">
        <v>3</v>
      </c>
      <c r="M70" s="18" t="s">
        <v>3</v>
      </c>
      <c r="N70" s="18" t="s">
        <v>7</v>
      </c>
      <c r="O70" s="23" t="s">
        <v>7</v>
      </c>
    </row>
    <row r="71" spans="1:15" ht="15" thickBot="1" x14ac:dyDescent="0.4">
      <c r="A71" s="10">
        <v>4675</v>
      </c>
      <c r="B71" s="24" t="s">
        <v>167</v>
      </c>
      <c r="C71" s="24" t="s">
        <v>168</v>
      </c>
      <c r="D71" s="25">
        <v>98</v>
      </c>
      <c r="E71" s="26">
        <v>7</v>
      </c>
      <c r="F71" s="20">
        <f>SUM(D71*E71)/'Operative Alessandro Smajlovic'!$J71</f>
        <v>343</v>
      </c>
      <c r="G71" s="24" t="s">
        <v>13</v>
      </c>
      <c r="H71" s="27">
        <v>32217</v>
      </c>
      <c r="I71" s="21">
        <f t="shared" ca="1" si="1"/>
        <v>35</v>
      </c>
      <c r="J71" s="10">
        <v>2</v>
      </c>
      <c r="K71" s="10">
        <v>1</v>
      </c>
      <c r="L71" s="10">
        <v>7</v>
      </c>
      <c r="M71" s="10" t="s">
        <v>3</v>
      </c>
      <c r="N71" s="10" t="s">
        <v>7</v>
      </c>
      <c r="O71" s="9" t="s">
        <v>3</v>
      </c>
    </row>
    <row r="72" spans="1:15" ht="32.5" customHeight="1" thickBot="1" x14ac:dyDescent="0.4">
      <c r="A72" s="18">
        <v>2356</v>
      </c>
      <c r="B72" s="19" t="s">
        <v>169</v>
      </c>
      <c r="C72" s="19" t="s">
        <v>170</v>
      </c>
      <c r="D72" s="20">
        <v>57</v>
      </c>
      <c r="E72" s="21">
        <v>10</v>
      </c>
      <c r="F72" s="20">
        <f>SUM(D72*E72)/'Operative Alessandro Smajlovic'!$J72</f>
        <v>142.5</v>
      </c>
      <c r="G72" s="19" t="s">
        <v>171</v>
      </c>
      <c r="H72" s="22">
        <v>20564</v>
      </c>
      <c r="I72" s="21">
        <f t="shared" ca="1" si="1"/>
        <v>67</v>
      </c>
      <c r="J72" s="18">
        <v>4</v>
      </c>
      <c r="K72" s="18">
        <v>1</v>
      </c>
      <c r="L72" s="18">
        <v>7</v>
      </c>
      <c r="M72" s="18" t="s">
        <v>7</v>
      </c>
      <c r="N72" s="18" t="s">
        <v>3</v>
      </c>
      <c r="O72" s="23" t="s">
        <v>7</v>
      </c>
    </row>
    <row r="73" spans="1:15" ht="15" thickBot="1" x14ac:dyDescent="0.4">
      <c r="A73" s="10">
        <v>5021</v>
      </c>
      <c r="B73" s="24" t="s">
        <v>172</v>
      </c>
      <c r="C73" s="24" t="s">
        <v>173</v>
      </c>
      <c r="D73" s="25">
        <v>107</v>
      </c>
      <c r="E73" s="26">
        <v>4</v>
      </c>
      <c r="F73" s="20">
        <f>SUM(D73*E73)/'Operative Alessandro Smajlovic'!$J73</f>
        <v>61.142857142857146</v>
      </c>
      <c r="G73" s="24" t="s">
        <v>69</v>
      </c>
      <c r="H73" s="27">
        <v>33324</v>
      </c>
      <c r="I73" s="21">
        <f t="shared" ca="1" si="1"/>
        <v>32</v>
      </c>
      <c r="J73" s="10">
        <v>7</v>
      </c>
      <c r="K73" s="10">
        <v>3</v>
      </c>
      <c r="L73" s="10">
        <v>3</v>
      </c>
      <c r="M73" s="10" t="s">
        <v>7</v>
      </c>
      <c r="N73" s="10" t="s">
        <v>7</v>
      </c>
      <c r="O73" s="9" t="s">
        <v>3</v>
      </c>
    </row>
    <row r="74" spans="1:15" ht="38.5" customHeight="1" thickBot="1" x14ac:dyDescent="0.4">
      <c r="A74" s="18">
        <v>3022</v>
      </c>
      <c r="B74" s="19" t="s">
        <v>174</v>
      </c>
      <c r="C74" s="19" t="s">
        <v>175</v>
      </c>
      <c r="D74" s="20">
        <v>150</v>
      </c>
      <c r="E74" s="21">
        <v>3</v>
      </c>
      <c r="F74" s="20">
        <f>SUM(D74*E74)/'Operative Alessandro Smajlovic'!$J74</f>
        <v>75</v>
      </c>
      <c r="G74" s="19" t="s">
        <v>176</v>
      </c>
      <c r="H74" s="22">
        <v>32170</v>
      </c>
      <c r="I74" s="21">
        <f t="shared" ca="1" si="1"/>
        <v>35</v>
      </c>
      <c r="J74" s="18">
        <v>6</v>
      </c>
      <c r="K74" s="18">
        <v>3</v>
      </c>
      <c r="L74" s="18">
        <v>0</v>
      </c>
      <c r="M74" s="18" t="s">
        <v>7</v>
      </c>
      <c r="N74" s="18" t="s">
        <v>3</v>
      </c>
      <c r="O74" s="23" t="s">
        <v>3</v>
      </c>
    </row>
    <row r="75" spans="1:15" ht="32.5" customHeight="1" thickBot="1" x14ac:dyDescent="0.4">
      <c r="A75" s="10">
        <v>5567</v>
      </c>
      <c r="B75" s="24" t="s">
        <v>177</v>
      </c>
      <c r="C75" s="24" t="s">
        <v>178</v>
      </c>
      <c r="D75" s="25">
        <v>286</v>
      </c>
      <c r="E75" s="26">
        <v>2</v>
      </c>
      <c r="F75" s="20">
        <f>SUM(D75*E75)/'Operative Alessandro Smajlovic'!$J75</f>
        <v>572</v>
      </c>
      <c r="G75" s="24" t="s">
        <v>32</v>
      </c>
      <c r="H75" s="27">
        <v>28039</v>
      </c>
      <c r="I75" s="21">
        <f t="shared" ca="1" si="1"/>
        <v>46</v>
      </c>
      <c r="J75" s="10">
        <v>1</v>
      </c>
      <c r="K75" s="10">
        <v>3</v>
      </c>
      <c r="L75" s="10">
        <v>6</v>
      </c>
      <c r="M75" s="10" t="s">
        <v>3</v>
      </c>
      <c r="N75" s="10" t="s">
        <v>3</v>
      </c>
      <c r="O75" s="9" t="s">
        <v>3</v>
      </c>
    </row>
    <row r="76" spans="1:15" ht="15" thickBot="1" x14ac:dyDescent="0.4">
      <c r="A76" s="18">
        <v>5523</v>
      </c>
      <c r="B76" s="19" t="s">
        <v>179</v>
      </c>
      <c r="C76" s="19" t="s">
        <v>180</v>
      </c>
      <c r="D76" s="20">
        <v>151</v>
      </c>
      <c r="E76" s="21">
        <v>7</v>
      </c>
      <c r="F76" s="20">
        <f>SUM(D76*E76)/'Operative Alessandro Smajlovic'!$J76</f>
        <v>352.33333333333331</v>
      </c>
      <c r="G76" s="19" t="s">
        <v>181</v>
      </c>
      <c r="H76" s="22">
        <v>34647</v>
      </c>
      <c r="I76" s="21">
        <f t="shared" ca="1" si="1"/>
        <v>28</v>
      </c>
      <c r="J76" s="18">
        <v>3</v>
      </c>
      <c r="K76" s="18">
        <v>2</v>
      </c>
      <c r="L76" s="18">
        <v>3</v>
      </c>
      <c r="M76" s="18" t="s">
        <v>7</v>
      </c>
      <c r="N76" s="18" t="s">
        <v>7</v>
      </c>
      <c r="O76" s="23" t="s">
        <v>3</v>
      </c>
    </row>
    <row r="77" spans="1:15" ht="36.5" customHeight="1" thickBot="1" x14ac:dyDescent="0.4">
      <c r="A77" s="10">
        <v>2498</v>
      </c>
      <c r="B77" s="24" t="s">
        <v>182</v>
      </c>
      <c r="C77" s="24" t="s">
        <v>183</v>
      </c>
      <c r="D77" s="25">
        <v>235</v>
      </c>
      <c r="E77" s="26">
        <v>7</v>
      </c>
      <c r="F77" s="20">
        <f>SUM(D77*E77)/'Operative Alessandro Smajlovic'!$J77</f>
        <v>329</v>
      </c>
      <c r="G77" s="24" t="s">
        <v>40</v>
      </c>
      <c r="H77" s="27">
        <v>26797</v>
      </c>
      <c r="I77" s="21">
        <f t="shared" ca="1" si="1"/>
        <v>50</v>
      </c>
      <c r="J77" s="10">
        <v>5</v>
      </c>
      <c r="K77" s="10">
        <v>2</v>
      </c>
      <c r="L77" s="10">
        <v>7</v>
      </c>
      <c r="M77" s="10" t="s">
        <v>7</v>
      </c>
      <c r="N77" s="10" t="s">
        <v>3</v>
      </c>
      <c r="O77" s="9" t="s">
        <v>7</v>
      </c>
    </row>
    <row r="78" spans="1:15" ht="29.5" customHeight="1" thickBot="1" x14ac:dyDescent="0.4">
      <c r="A78" s="18">
        <v>2986</v>
      </c>
      <c r="B78" s="19" t="s">
        <v>184</v>
      </c>
      <c r="C78" s="19" t="s">
        <v>185</v>
      </c>
      <c r="D78" s="20">
        <v>226</v>
      </c>
      <c r="E78" s="21">
        <v>1</v>
      </c>
      <c r="F78" s="20">
        <f>SUM(D78*E78)/'Operative Alessandro Smajlovic'!$J78</f>
        <v>56.5</v>
      </c>
      <c r="G78" s="19" t="s">
        <v>40</v>
      </c>
      <c r="H78" s="22">
        <v>27105</v>
      </c>
      <c r="I78" s="21">
        <f t="shared" ca="1" si="1"/>
        <v>49</v>
      </c>
      <c r="J78" s="18">
        <v>4</v>
      </c>
      <c r="K78" s="18">
        <v>1</v>
      </c>
      <c r="L78" s="18">
        <v>2</v>
      </c>
      <c r="M78" s="18" t="s">
        <v>3</v>
      </c>
      <c r="N78" s="18" t="s">
        <v>3</v>
      </c>
      <c r="O78" s="23" t="s">
        <v>3</v>
      </c>
    </row>
    <row r="79" spans="1:15" ht="15" thickBot="1" x14ac:dyDescent="0.4">
      <c r="A79" s="10">
        <v>2739</v>
      </c>
      <c r="B79" s="24" t="s">
        <v>186</v>
      </c>
      <c r="C79" s="24" t="s">
        <v>187</v>
      </c>
      <c r="D79" s="25">
        <v>68</v>
      </c>
      <c r="E79" s="26">
        <v>6</v>
      </c>
      <c r="F79" s="20">
        <f>SUM(D79*E79)/'Operative Alessandro Smajlovic'!$J79</f>
        <v>136</v>
      </c>
      <c r="G79" s="24" t="s">
        <v>21</v>
      </c>
      <c r="H79" s="27">
        <v>21271</v>
      </c>
      <c r="I79" s="21">
        <f t="shared" ca="1" si="1"/>
        <v>65</v>
      </c>
      <c r="J79" s="10">
        <v>3</v>
      </c>
      <c r="K79" s="10">
        <v>4</v>
      </c>
      <c r="L79" s="10">
        <v>9</v>
      </c>
      <c r="M79" s="10" t="s">
        <v>7</v>
      </c>
      <c r="N79" s="10" t="s">
        <v>3</v>
      </c>
      <c r="O79" s="9" t="s">
        <v>7</v>
      </c>
    </row>
    <row r="80" spans="1:15" ht="15" thickBot="1" x14ac:dyDescent="0.4">
      <c r="A80" s="18">
        <v>5307</v>
      </c>
      <c r="B80" s="19" t="s">
        <v>188</v>
      </c>
      <c r="C80" s="19" t="s">
        <v>189</v>
      </c>
      <c r="D80" s="20">
        <v>209</v>
      </c>
      <c r="E80" s="21">
        <v>9</v>
      </c>
      <c r="F80" s="20">
        <f>SUM(D80*E80)/'Operative Alessandro Smajlovic'!$J80</f>
        <v>376.2</v>
      </c>
      <c r="G80" s="19" t="s">
        <v>54</v>
      </c>
      <c r="H80" s="22">
        <v>34232</v>
      </c>
      <c r="I80" s="21">
        <f t="shared" ca="1" si="1"/>
        <v>29</v>
      </c>
      <c r="J80" s="18">
        <v>5</v>
      </c>
      <c r="K80" s="18">
        <v>5</v>
      </c>
      <c r="L80" s="18">
        <v>8</v>
      </c>
      <c r="M80" s="18" t="s">
        <v>3</v>
      </c>
      <c r="N80" s="18" t="s">
        <v>7</v>
      </c>
      <c r="O80" s="23" t="s">
        <v>3</v>
      </c>
    </row>
    <row r="81" spans="1:15" ht="31.5" customHeight="1" thickBot="1" x14ac:dyDescent="0.4">
      <c r="A81" s="10">
        <v>4932</v>
      </c>
      <c r="B81" s="24" t="s">
        <v>190</v>
      </c>
      <c r="C81" s="24" t="s">
        <v>191</v>
      </c>
      <c r="D81" s="25">
        <v>162</v>
      </c>
      <c r="E81" s="26">
        <v>8</v>
      </c>
      <c r="F81" s="20">
        <f>SUM(D81*E81)/'Operative Alessandro Smajlovic'!$J81</f>
        <v>185.14285714285714</v>
      </c>
      <c r="G81" s="24" t="s">
        <v>60</v>
      </c>
      <c r="H81" s="27">
        <v>31802</v>
      </c>
      <c r="I81" s="21">
        <f t="shared" ca="1" si="1"/>
        <v>36</v>
      </c>
      <c r="J81" s="10">
        <v>7</v>
      </c>
      <c r="K81" s="10">
        <v>5</v>
      </c>
      <c r="L81" s="10">
        <v>3</v>
      </c>
      <c r="M81" s="10" t="s">
        <v>3</v>
      </c>
      <c r="N81" s="10" t="s">
        <v>7</v>
      </c>
      <c r="O81" s="9" t="s">
        <v>3</v>
      </c>
    </row>
    <row r="82" spans="1:15" ht="26.5" customHeight="1" thickBot="1" x14ac:dyDescent="0.4">
      <c r="A82" s="18">
        <v>4105</v>
      </c>
      <c r="B82" s="19" t="s">
        <v>192</v>
      </c>
      <c r="C82" s="19" t="s">
        <v>193</v>
      </c>
      <c r="D82" s="20">
        <v>266</v>
      </c>
      <c r="E82" s="21">
        <v>6</v>
      </c>
      <c r="F82" s="20">
        <f>SUM(D82*E82)/'Operative Alessandro Smajlovic'!$J82</f>
        <v>319.2</v>
      </c>
      <c r="G82" s="19" t="s">
        <v>96</v>
      </c>
      <c r="H82" s="22">
        <v>21931</v>
      </c>
      <c r="I82" s="21">
        <f t="shared" ca="1" si="1"/>
        <v>63</v>
      </c>
      <c r="J82" s="18">
        <v>5</v>
      </c>
      <c r="K82" s="18">
        <v>5</v>
      </c>
      <c r="L82" s="18">
        <v>0</v>
      </c>
      <c r="M82" s="18" t="s">
        <v>3</v>
      </c>
      <c r="N82" s="18" t="s">
        <v>7</v>
      </c>
      <c r="O82" s="23" t="s">
        <v>7</v>
      </c>
    </row>
    <row r="83" spans="1:15" ht="25.5" customHeight="1" thickBot="1" x14ac:dyDescent="0.4">
      <c r="A83" s="10">
        <v>4431</v>
      </c>
      <c r="B83" s="24" t="s">
        <v>194</v>
      </c>
      <c r="C83" s="24" t="s">
        <v>195</v>
      </c>
      <c r="D83" s="25">
        <v>217</v>
      </c>
      <c r="E83" s="26">
        <v>3</v>
      </c>
      <c r="F83" s="20">
        <f>SUM(D83*E83)/'Operative Alessandro Smajlovic'!$J83</f>
        <v>93</v>
      </c>
      <c r="G83" s="24" t="s">
        <v>16</v>
      </c>
      <c r="H83" s="27">
        <v>34009</v>
      </c>
      <c r="I83" s="21">
        <f t="shared" ca="1" si="1"/>
        <v>30</v>
      </c>
      <c r="J83" s="10">
        <v>7</v>
      </c>
      <c r="K83" s="10">
        <v>3</v>
      </c>
      <c r="L83" s="10">
        <v>2</v>
      </c>
      <c r="M83" s="10" t="s">
        <v>3</v>
      </c>
      <c r="N83" s="10" t="s">
        <v>3</v>
      </c>
      <c r="O83" s="9" t="s">
        <v>3</v>
      </c>
    </row>
    <row r="84" spans="1:15" ht="15" thickBot="1" x14ac:dyDescent="0.4">
      <c r="A84" s="18">
        <v>4520</v>
      </c>
      <c r="B84" s="19" t="s">
        <v>196</v>
      </c>
      <c r="C84" s="19" t="s">
        <v>197</v>
      </c>
      <c r="D84" s="20">
        <v>180</v>
      </c>
      <c r="E84" s="21">
        <v>9</v>
      </c>
      <c r="F84" s="20">
        <f>SUM(D84*E84)/'Operative Alessandro Smajlovic'!$J84</f>
        <v>405</v>
      </c>
      <c r="G84" s="19" t="s">
        <v>27</v>
      </c>
      <c r="H84" s="22">
        <v>24612</v>
      </c>
      <c r="I84" s="21">
        <f t="shared" ca="1" si="1"/>
        <v>56</v>
      </c>
      <c r="J84" s="18">
        <v>4</v>
      </c>
      <c r="K84" s="18">
        <v>4</v>
      </c>
      <c r="L84" s="18">
        <v>2</v>
      </c>
      <c r="M84" s="18" t="s">
        <v>7</v>
      </c>
      <c r="N84" s="18" t="s">
        <v>7</v>
      </c>
      <c r="O84" s="23" t="s">
        <v>7</v>
      </c>
    </row>
    <row r="85" spans="1:15" ht="32" customHeight="1" thickBot="1" x14ac:dyDescent="0.4">
      <c r="A85" s="10">
        <v>4034</v>
      </c>
      <c r="B85" s="24" t="s">
        <v>198</v>
      </c>
      <c r="C85" s="24" t="s">
        <v>199</v>
      </c>
      <c r="D85" s="25">
        <v>268</v>
      </c>
      <c r="E85" s="26">
        <v>5</v>
      </c>
      <c r="F85" s="20">
        <f>SUM(D85*E85)/'Operative Alessandro Smajlovic'!$J85</f>
        <v>335</v>
      </c>
      <c r="G85" s="24" t="s">
        <v>50</v>
      </c>
      <c r="H85" s="27">
        <v>23122</v>
      </c>
      <c r="I85" s="21">
        <f t="shared" ca="1" si="1"/>
        <v>60</v>
      </c>
      <c r="J85" s="10">
        <v>4</v>
      </c>
      <c r="K85" s="10">
        <v>2</v>
      </c>
      <c r="L85" s="10">
        <v>5</v>
      </c>
      <c r="M85" s="10" t="s">
        <v>7</v>
      </c>
      <c r="N85" s="10" t="s">
        <v>7</v>
      </c>
      <c r="O85" s="9" t="s">
        <v>7</v>
      </c>
    </row>
    <row r="86" spans="1:15" ht="31.5" customHeight="1" thickBot="1" x14ac:dyDescent="0.4">
      <c r="A86" s="18">
        <v>3355</v>
      </c>
      <c r="B86" s="19" t="s">
        <v>200</v>
      </c>
      <c r="C86" s="19" t="s">
        <v>201</v>
      </c>
      <c r="D86" s="20">
        <v>99</v>
      </c>
      <c r="E86" s="21">
        <v>5</v>
      </c>
      <c r="F86" s="20">
        <f>SUM(D86*E86)/'Operative Alessandro Smajlovic'!$J86</f>
        <v>247.5</v>
      </c>
      <c r="G86" s="19" t="s">
        <v>40</v>
      </c>
      <c r="H86" s="22">
        <v>33815</v>
      </c>
      <c r="I86" s="21">
        <f t="shared" ca="1" si="1"/>
        <v>31</v>
      </c>
      <c r="J86" s="18">
        <v>2</v>
      </c>
      <c r="K86" s="18">
        <v>3</v>
      </c>
      <c r="L86" s="18">
        <v>1</v>
      </c>
      <c r="M86" s="18" t="s">
        <v>7</v>
      </c>
      <c r="N86" s="18" t="s">
        <v>3</v>
      </c>
      <c r="O86" s="23" t="s">
        <v>3</v>
      </c>
    </row>
    <row r="87" spans="1:15" ht="31.5" customHeight="1" thickBot="1" x14ac:dyDescent="0.4">
      <c r="A87" s="10">
        <v>5439</v>
      </c>
      <c r="B87" s="24" t="s">
        <v>202</v>
      </c>
      <c r="C87" s="24" t="s">
        <v>203</v>
      </c>
      <c r="D87" s="25">
        <v>23</v>
      </c>
      <c r="E87" s="26">
        <v>5</v>
      </c>
      <c r="F87" s="20">
        <f>SUM(D87*E87)/'Operative Alessandro Smajlovic'!$J87</f>
        <v>28.75</v>
      </c>
      <c r="G87" s="24" t="s">
        <v>129</v>
      </c>
      <c r="H87" s="27">
        <v>30893</v>
      </c>
      <c r="I87" s="21">
        <f t="shared" ca="1" si="1"/>
        <v>39</v>
      </c>
      <c r="J87" s="10">
        <v>4</v>
      </c>
      <c r="K87" s="10">
        <v>5</v>
      </c>
      <c r="L87" s="10">
        <v>8</v>
      </c>
      <c r="M87" s="10" t="s">
        <v>3</v>
      </c>
      <c r="N87" s="10" t="s">
        <v>7</v>
      </c>
      <c r="O87" s="9" t="s">
        <v>7</v>
      </c>
    </row>
    <row r="88" spans="1:15" ht="27" customHeight="1" thickBot="1" x14ac:dyDescent="0.4">
      <c r="A88" s="18">
        <v>5353</v>
      </c>
      <c r="B88" s="19" t="s">
        <v>204</v>
      </c>
      <c r="C88" s="19" t="s">
        <v>205</v>
      </c>
      <c r="D88" s="20">
        <v>275</v>
      </c>
      <c r="E88" s="21">
        <v>4</v>
      </c>
      <c r="F88" s="20">
        <f>SUM(D88*E88)/'Operative Alessandro Smajlovic'!$J88</f>
        <v>157.14285714285714</v>
      </c>
      <c r="G88" s="19" t="s">
        <v>16</v>
      </c>
      <c r="H88" s="22">
        <v>22717</v>
      </c>
      <c r="I88" s="21">
        <f t="shared" ca="1" si="1"/>
        <v>61</v>
      </c>
      <c r="J88" s="18">
        <v>7</v>
      </c>
      <c r="K88" s="18">
        <v>2</v>
      </c>
      <c r="L88" s="18">
        <v>3</v>
      </c>
      <c r="M88" s="18" t="s">
        <v>7</v>
      </c>
      <c r="N88" s="18" t="s">
        <v>3</v>
      </c>
      <c r="O88" s="23" t="s">
        <v>3</v>
      </c>
    </row>
    <row r="89" spans="1:15" ht="24.5" customHeight="1" thickBot="1" x14ac:dyDescent="0.4">
      <c r="A89" s="10">
        <v>4083</v>
      </c>
      <c r="B89" s="24" t="s">
        <v>206</v>
      </c>
      <c r="C89" s="24" t="s">
        <v>207</v>
      </c>
      <c r="D89" s="25">
        <v>232</v>
      </c>
      <c r="E89" s="26">
        <v>10</v>
      </c>
      <c r="F89" s="20">
        <f>SUM(D89*E89)/'Operative Alessandro Smajlovic'!$J89</f>
        <v>1160</v>
      </c>
      <c r="G89" s="24" t="s">
        <v>16</v>
      </c>
      <c r="H89" s="27">
        <v>30870</v>
      </c>
      <c r="I89" s="21">
        <f t="shared" ca="1" si="1"/>
        <v>39</v>
      </c>
      <c r="J89" s="10">
        <v>2</v>
      </c>
      <c r="K89" s="10">
        <v>3</v>
      </c>
      <c r="L89" s="10">
        <v>9</v>
      </c>
      <c r="M89" s="10" t="s">
        <v>3</v>
      </c>
      <c r="N89" s="10" t="s">
        <v>3</v>
      </c>
      <c r="O89" s="9" t="s">
        <v>3</v>
      </c>
    </row>
    <row r="90" spans="1:15" ht="23.5" customHeight="1" thickBot="1" x14ac:dyDescent="0.4">
      <c r="A90" s="18">
        <v>4087</v>
      </c>
      <c r="B90" s="19" t="s">
        <v>208</v>
      </c>
      <c r="C90" s="28" t="s">
        <v>209</v>
      </c>
      <c r="D90" s="20">
        <v>209</v>
      </c>
      <c r="E90" s="21">
        <v>5</v>
      </c>
      <c r="F90" s="20">
        <f>SUM(D90*E90)/'Operative Alessandro Smajlovic'!$J90</f>
        <v>348.33333333333331</v>
      </c>
      <c r="G90" s="19" t="s">
        <v>117</v>
      </c>
      <c r="H90" s="22">
        <v>27455</v>
      </c>
      <c r="I90" s="21">
        <f t="shared" ca="1" si="1"/>
        <v>48</v>
      </c>
      <c r="J90" s="18">
        <v>3</v>
      </c>
      <c r="K90" s="18">
        <v>2</v>
      </c>
      <c r="L90" s="18">
        <v>3</v>
      </c>
      <c r="M90" s="18" t="s">
        <v>3</v>
      </c>
      <c r="N90" s="18" t="s">
        <v>3</v>
      </c>
      <c r="O90" s="23" t="s">
        <v>7</v>
      </c>
    </row>
    <row r="91" spans="1:15" ht="34" customHeight="1" thickBot="1" x14ac:dyDescent="0.4">
      <c r="A91" s="10">
        <v>4944</v>
      </c>
      <c r="B91" s="24" t="s">
        <v>210</v>
      </c>
      <c r="C91" s="24" t="s">
        <v>211</v>
      </c>
      <c r="D91" s="25">
        <v>217</v>
      </c>
      <c r="E91" s="26">
        <v>2</v>
      </c>
      <c r="F91" s="20">
        <f>SUM(D91*E91)/'Operative Alessandro Smajlovic'!$J91</f>
        <v>108.5</v>
      </c>
      <c r="G91" s="24" t="s">
        <v>50</v>
      </c>
      <c r="H91" s="27">
        <v>20391</v>
      </c>
      <c r="I91" s="21">
        <f t="shared" ca="1" si="1"/>
        <v>67</v>
      </c>
      <c r="J91" s="10">
        <v>4</v>
      </c>
      <c r="K91" s="10">
        <v>5</v>
      </c>
      <c r="L91" s="10">
        <v>6</v>
      </c>
      <c r="M91" s="10" t="s">
        <v>3</v>
      </c>
      <c r="N91" s="10" t="s">
        <v>3</v>
      </c>
      <c r="O91" s="9" t="s">
        <v>3</v>
      </c>
    </row>
    <row r="92" spans="1:15" ht="31.5" customHeight="1" thickBot="1" x14ac:dyDescent="0.4">
      <c r="A92" s="18">
        <v>3527</v>
      </c>
      <c r="B92" s="19" t="s">
        <v>212</v>
      </c>
      <c r="C92" s="19" t="s">
        <v>213</v>
      </c>
      <c r="D92" s="20">
        <v>283</v>
      </c>
      <c r="E92" s="21">
        <v>5</v>
      </c>
      <c r="F92" s="20">
        <f>SUM(D92*E92)/'Operative Alessandro Smajlovic'!$J92</f>
        <v>707.5</v>
      </c>
      <c r="G92" s="19" t="s">
        <v>32</v>
      </c>
      <c r="H92" s="22">
        <v>22518</v>
      </c>
      <c r="I92" s="21">
        <f t="shared" ca="1" si="1"/>
        <v>61</v>
      </c>
      <c r="J92" s="18">
        <v>2</v>
      </c>
      <c r="K92" s="18">
        <v>2</v>
      </c>
      <c r="L92" s="18">
        <v>9</v>
      </c>
      <c r="M92" s="18" t="s">
        <v>7</v>
      </c>
      <c r="N92" s="18" t="s">
        <v>7</v>
      </c>
      <c r="O92" s="23" t="s">
        <v>3</v>
      </c>
    </row>
    <row r="93" spans="1:15" ht="15" thickBot="1" x14ac:dyDescent="0.4">
      <c r="A93" s="10">
        <v>4843</v>
      </c>
      <c r="B93" s="24" t="s">
        <v>214</v>
      </c>
      <c r="C93" s="24" t="s">
        <v>215</v>
      </c>
      <c r="D93" s="25">
        <v>163</v>
      </c>
      <c r="E93" s="26">
        <v>7</v>
      </c>
      <c r="F93" s="20">
        <f>SUM(D93*E93)/'Operative Alessandro Smajlovic'!$J93</f>
        <v>228.2</v>
      </c>
      <c r="G93" s="24" t="s">
        <v>21</v>
      </c>
      <c r="H93" s="27">
        <v>33279</v>
      </c>
      <c r="I93" s="21">
        <f t="shared" ca="1" si="1"/>
        <v>32</v>
      </c>
      <c r="J93" s="10">
        <v>5</v>
      </c>
      <c r="K93" s="10">
        <v>3</v>
      </c>
      <c r="L93" s="10">
        <v>1</v>
      </c>
      <c r="M93" s="10" t="s">
        <v>3</v>
      </c>
      <c r="N93" s="10" t="s">
        <v>7</v>
      </c>
      <c r="O93" s="9" t="s">
        <v>3</v>
      </c>
    </row>
    <row r="94" spans="1:15" ht="24.5" customHeight="1" thickBot="1" x14ac:dyDescent="0.4">
      <c r="A94" s="18">
        <v>3299</v>
      </c>
      <c r="B94" s="19" t="s">
        <v>216</v>
      </c>
      <c r="C94" s="19" t="s">
        <v>217</v>
      </c>
      <c r="D94" s="20">
        <v>27</v>
      </c>
      <c r="E94" s="21">
        <v>3</v>
      </c>
      <c r="F94" s="20">
        <f>SUM(D94*E94)/'Operative Alessandro Smajlovic'!$J94</f>
        <v>27</v>
      </c>
      <c r="G94" s="19" t="s">
        <v>60</v>
      </c>
      <c r="H94" s="22">
        <v>34731</v>
      </c>
      <c r="I94" s="21">
        <f t="shared" ca="1" si="1"/>
        <v>28</v>
      </c>
      <c r="J94" s="18">
        <v>3</v>
      </c>
      <c r="K94" s="18">
        <v>4</v>
      </c>
      <c r="L94" s="18">
        <v>4</v>
      </c>
      <c r="M94" s="18" t="s">
        <v>7</v>
      </c>
      <c r="N94" s="18" t="s">
        <v>7</v>
      </c>
      <c r="O94" s="23" t="s">
        <v>3</v>
      </c>
    </row>
    <row r="95" spans="1:15" ht="29" customHeight="1" thickBot="1" x14ac:dyDescent="0.4">
      <c r="A95" s="10">
        <v>2653</v>
      </c>
      <c r="B95" s="24" t="s">
        <v>218</v>
      </c>
      <c r="C95" s="24" t="s">
        <v>219</v>
      </c>
      <c r="D95" s="25">
        <v>188</v>
      </c>
      <c r="E95" s="26">
        <v>3</v>
      </c>
      <c r="F95" s="20">
        <f>SUM(D95*E95)/'Operative Alessandro Smajlovic'!$J95</f>
        <v>94</v>
      </c>
      <c r="G95" s="24" t="s">
        <v>114</v>
      </c>
      <c r="H95" s="27">
        <v>32536</v>
      </c>
      <c r="I95" s="21">
        <f t="shared" ca="1" si="1"/>
        <v>34</v>
      </c>
      <c r="J95" s="10">
        <v>6</v>
      </c>
      <c r="K95" s="10">
        <v>5</v>
      </c>
      <c r="L95" s="10">
        <v>4</v>
      </c>
      <c r="M95" s="10" t="s">
        <v>3</v>
      </c>
      <c r="N95" s="10" t="s">
        <v>3</v>
      </c>
      <c r="O95" s="9" t="s">
        <v>3</v>
      </c>
    </row>
    <row r="96" spans="1:15" ht="25.5" customHeight="1" thickBot="1" x14ac:dyDescent="0.4">
      <c r="A96" s="18">
        <v>5065</v>
      </c>
      <c r="B96" s="19" t="s">
        <v>220</v>
      </c>
      <c r="C96" s="19" t="s">
        <v>221</v>
      </c>
      <c r="D96" s="20">
        <v>226</v>
      </c>
      <c r="E96" s="21">
        <v>1</v>
      </c>
      <c r="F96" s="20">
        <f>SUM(D96*E96)/'Operative Alessandro Smajlovic'!$J96</f>
        <v>113</v>
      </c>
      <c r="G96" s="19" t="s">
        <v>35</v>
      </c>
      <c r="H96" s="22">
        <v>24461</v>
      </c>
      <c r="I96" s="21">
        <f t="shared" ca="1" si="1"/>
        <v>56</v>
      </c>
      <c r="J96" s="18">
        <v>2</v>
      </c>
      <c r="K96" s="18">
        <v>5</v>
      </c>
      <c r="L96" s="18">
        <v>5</v>
      </c>
      <c r="M96" s="18" t="s">
        <v>3</v>
      </c>
      <c r="N96" s="18" t="s">
        <v>7</v>
      </c>
      <c r="O96" s="23" t="s">
        <v>3</v>
      </c>
    </row>
    <row r="97" spans="1:15" ht="21" customHeight="1" thickBot="1" x14ac:dyDescent="0.4">
      <c r="A97" s="10">
        <v>3319</v>
      </c>
      <c r="B97" s="24" t="s">
        <v>222</v>
      </c>
      <c r="C97" s="24" t="s">
        <v>223</v>
      </c>
      <c r="D97" s="25">
        <v>207</v>
      </c>
      <c r="E97" s="26">
        <v>10</v>
      </c>
      <c r="F97" s="20">
        <f>SUM(D97*E97)/'Operative Alessandro Smajlovic'!$J97</f>
        <v>690</v>
      </c>
      <c r="G97" s="24" t="s">
        <v>176</v>
      </c>
      <c r="H97" s="27">
        <v>31732</v>
      </c>
      <c r="I97" s="21">
        <f t="shared" ca="1" si="1"/>
        <v>36</v>
      </c>
      <c r="J97" s="10">
        <v>3</v>
      </c>
      <c r="K97" s="10">
        <v>3</v>
      </c>
      <c r="L97" s="10">
        <v>10</v>
      </c>
      <c r="M97" s="10" t="s">
        <v>3</v>
      </c>
      <c r="N97" s="10" t="s">
        <v>3</v>
      </c>
      <c r="O97" s="9" t="s">
        <v>7</v>
      </c>
    </row>
    <row r="98" spans="1:15" ht="32" customHeight="1" thickBot="1" x14ac:dyDescent="0.4">
      <c r="A98" s="18">
        <v>3357</v>
      </c>
      <c r="B98" s="19" t="s">
        <v>224</v>
      </c>
      <c r="C98" s="19" t="s">
        <v>225</v>
      </c>
      <c r="D98" s="20">
        <v>267</v>
      </c>
      <c r="E98" s="21">
        <v>5</v>
      </c>
      <c r="F98" s="20">
        <f>SUM(D98*E98)/'Operative Alessandro Smajlovic'!$J98</f>
        <v>190.71428571428572</v>
      </c>
      <c r="G98" s="19" t="s">
        <v>96</v>
      </c>
      <c r="H98" s="22">
        <v>24428</v>
      </c>
      <c r="I98" s="21">
        <f t="shared" ca="1" si="1"/>
        <v>56</v>
      </c>
      <c r="J98" s="18">
        <v>7</v>
      </c>
      <c r="K98" s="18">
        <v>4</v>
      </c>
      <c r="L98" s="18">
        <v>8</v>
      </c>
      <c r="M98" s="18" t="s">
        <v>3</v>
      </c>
      <c r="N98" s="18" t="s">
        <v>3</v>
      </c>
      <c r="O98" s="23" t="s">
        <v>3</v>
      </c>
    </row>
    <row r="99" spans="1:15" ht="15" thickBot="1" x14ac:dyDescent="0.4">
      <c r="A99" s="10">
        <v>4833</v>
      </c>
      <c r="B99" s="24" t="s">
        <v>226</v>
      </c>
      <c r="C99" s="24" t="s">
        <v>227</v>
      </c>
      <c r="D99" s="25">
        <v>97</v>
      </c>
      <c r="E99" s="26">
        <v>10</v>
      </c>
      <c r="F99" s="20">
        <f>SUM(D99*E99)/'Operative Alessandro Smajlovic'!$J99</f>
        <v>161.66666666666666</v>
      </c>
      <c r="G99" s="24" t="s">
        <v>21</v>
      </c>
      <c r="H99" s="27">
        <v>20362</v>
      </c>
      <c r="I99" s="21">
        <f t="shared" ca="1" si="1"/>
        <v>67</v>
      </c>
      <c r="J99" s="10">
        <v>6</v>
      </c>
      <c r="K99" s="10">
        <v>1</v>
      </c>
      <c r="L99" s="10">
        <v>4</v>
      </c>
      <c r="M99" s="10" t="s">
        <v>7</v>
      </c>
      <c r="N99" s="10" t="s">
        <v>3</v>
      </c>
      <c r="O99" s="9" t="s">
        <v>3</v>
      </c>
    </row>
    <row r="100" spans="1:15" ht="27.5" customHeight="1" thickBot="1" x14ac:dyDescent="0.4">
      <c r="A100" s="18">
        <v>2998</v>
      </c>
      <c r="B100" s="19" t="s">
        <v>228</v>
      </c>
      <c r="C100" s="19" t="s">
        <v>229</v>
      </c>
      <c r="D100" s="20">
        <v>189</v>
      </c>
      <c r="E100" s="21">
        <v>10</v>
      </c>
      <c r="F100" s="20">
        <f>SUM(D100*E100)/'Operative Alessandro Smajlovic'!$J100</f>
        <v>1890</v>
      </c>
      <c r="G100" s="19" t="s">
        <v>181</v>
      </c>
      <c r="H100" s="22">
        <v>32702</v>
      </c>
      <c r="I100" s="21">
        <f t="shared" ca="1" si="1"/>
        <v>34</v>
      </c>
      <c r="J100" s="18">
        <v>1</v>
      </c>
      <c r="K100" s="18">
        <v>3</v>
      </c>
      <c r="L100" s="18">
        <v>2</v>
      </c>
      <c r="M100" s="18" t="s">
        <v>3</v>
      </c>
      <c r="N100" s="18" t="s">
        <v>7</v>
      </c>
      <c r="O100" s="23" t="s">
        <v>3</v>
      </c>
    </row>
    <row r="101" spans="1:15" ht="25" customHeight="1" thickBot="1" x14ac:dyDescent="0.4">
      <c r="A101" s="10">
        <v>3366</v>
      </c>
      <c r="B101" s="24" t="s">
        <v>230</v>
      </c>
      <c r="C101" s="30" t="s">
        <v>231</v>
      </c>
      <c r="D101" s="25">
        <v>179</v>
      </c>
      <c r="E101" s="26">
        <v>7</v>
      </c>
      <c r="F101" s="20">
        <f>SUM(D101*E101)/'Operative Alessandro Smajlovic'!$J101</f>
        <v>1253</v>
      </c>
      <c r="G101" s="24" t="s">
        <v>114</v>
      </c>
      <c r="H101" s="27">
        <v>26496</v>
      </c>
      <c r="I101" s="21">
        <f t="shared" ca="1" si="1"/>
        <v>51</v>
      </c>
      <c r="J101" s="10">
        <v>1</v>
      </c>
      <c r="K101" s="10">
        <v>5</v>
      </c>
      <c r="L101" s="10">
        <v>9</v>
      </c>
      <c r="M101" s="10" t="s">
        <v>7</v>
      </c>
      <c r="N101" s="10" t="s">
        <v>3</v>
      </c>
      <c r="O101" s="9" t="s">
        <v>3</v>
      </c>
    </row>
    <row r="102" spans="1:15" ht="32.5" customHeight="1" thickBot="1" x14ac:dyDescent="0.4">
      <c r="A102" s="18">
        <v>2731</v>
      </c>
      <c r="B102" s="19" t="s">
        <v>232</v>
      </c>
      <c r="C102" s="19" t="s">
        <v>29</v>
      </c>
      <c r="D102" s="20">
        <v>222</v>
      </c>
      <c r="E102" s="21">
        <v>10</v>
      </c>
      <c r="F102" s="20">
        <f>SUM(D102*E102)/'Operative Alessandro Smajlovic'!$J102</f>
        <v>740</v>
      </c>
      <c r="G102" s="19" t="s">
        <v>233</v>
      </c>
      <c r="H102" s="22">
        <v>34649</v>
      </c>
      <c r="I102" s="21">
        <f t="shared" ca="1" si="1"/>
        <v>28</v>
      </c>
      <c r="J102" s="18">
        <v>3</v>
      </c>
      <c r="K102" s="18">
        <v>3</v>
      </c>
      <c r="L102" s="18">
        <v>8</v>
      </c>
      <c r="M102" s="18" t="s">
        <v>3</v>
      </c>
      <c r="N102" s="18" t="s">
        <v>7</v>
      </c>
      <c r="O102" s="23" t="s">
        <v>3</v>
      </c>
    </row>
    <row r="103" spans="1:15" ht="15" thickBot="1" x14ac:dyDescent="0.4">
      <c r="A103" s="10">
        <v>4227</v>
      </c>
      <c r="B103" s="24" t="s">
        <v>234</v>
      </c>
      <c r="C103" s="24" t="s">
        <v>235</v>
      </c>
      <c r="D103" s="25">
        <v>129</v>
      </c>
      <c r="E103" s="26">
        <v>1</v>
      </c>
      <c r="F103" s="20">
        <f>SUM(D103*E103)/'Operative Alessandro Smajlovic'!$J103</f>
        <v>32.25</v>
      </c>
      <c r="G103" s="24" t="s">
        <v>151</v>
      </c>
      <c r="H103" s="27">
        <v>29003</v>
      </c>
      <c r="I103" s="21">
        <f t="shared" ca="1" si="1"/>
        <v>44</v>
      </c>
      <c r="J103" s="10">
        <v>4</v>
      </c>
      <c r="K103" s="10">
        <v>2</v>
      </c>
      <c r="L103" s="10">
        <v>7</v>
      </c>
      <c r="M103" s="10" t="s">
        <v>3</v>
      </c>
      <c r="N103" s="10" t="s">
        <v>3</v>
      </c>
      <c r="O103" s="9" t="s">
        <v>3</v>
      </c>
    </row>
    <row r="104" spans="1:15" ht="15" thickBot="1" x14ac:dyDescent="0.4">
      <c r="A104" s="18">
        <v>3778</v>
      </c>
      <c r="B104" s="19" t="s">
        <v>236</v>
      </c>
      <c r="C104" s="19" t="s">
        <v>237</v>
      </c>
      <c r="D104" s="20">
        <v>35</v>
      </c>
      <c r="E104" s="21">
        <v>7</v>
      </c>
      <c r="F104" s="20">
        <f>SUM(D104*E104)/'Operative Alessandro Smajlovic'!$J104</f>
        <v>122.5</v>
      </c>
      <c r="G104" s="19" t="s">
        <v>124</v>
      </c>
      <c r="H104" s="22">
        <v>34650</v>
      </c>
      <c r="I104" s="21">
        <f t="shared" ca="1" si="1"/>
        <v>28</v>
      </c>
      <c r="J104" s="18">
        <v>2</v>
      </c>
      <c r="K104" s="18">
        <v>2</v>
      </c>
      <c r="L104" s="18">
        <v>5</v>
      </c>
      <c r="M104" s="18" t="s">
        <v>7</v>
      </c>
      <c r="N104" s="18" t="s">
        <v>3</v>
      </c>
      <c r="O104" s="23" t="s">
        <v>7</v>
      </c>
    </row>
    <row r="105" spans="1:15" ht="15" thickBot="1" x14ac:dyDescent="0.4">
      <c r="A105" s="10">
        <v>3188</v>
      </c>
      <c r="B105" s="24" t="s">
        <v>238</v>
      </c>
      <c r="C105" s="24" t="s">
        <v>239</v>
      </c>
      <c r="D105" s="25">
        <v>89</v>
      </c>
      <c r="E105" s="26">
        <v>9</v>
      </c>
      <c r="F105" s="20">
        <f>SUM(D105*E105)/'Operative Alessandro Smajlovic'!$J105</f>
        <v>801</v>
      </c>
      <c r="G105" s="24" t="s">
        <v>60</v>
      </c>
      <c r="H105" s="27">
        <v>20919</v>
      </c>
      <c r="I105" s="21">
        <f t="shared" ca="1" si="1"/>
        <v>66</v>
      </c>
      <c r="J105" s="10">
        <v>1</v>
      </c>
      <c r="K105" s="10">
        <v>3</v>
      </c>
      <c r="L105" s="10">
        <v>7</v>
      </c>
      <c r="M105" s="10" t="s">
        <v>3</v>
      </c>
      <c r="N105" s="10" t="s">
        <v>3</v>
      </c>
      <c r="O105" s="9" t="s">
        <v>7</v>
      </c>
    </row>
    <row r="106" spans="1:15" ht="15" thickBot="1" x14ac:dyDescent="0.4">
      <c r="A106" s="18">
        <v>2894</v>
      </c>
      <c r="B106" s="19" t="s">
        <v>240</v>
      </c>
      <c r="C106" s="19" t="s">
        <v>241</v>
      </c>
      <c r="D106" s="20">
        <v>32</v>
      </c>
      <c r="E106" s="21">
        <v>8</v>
      </c>
      <c r="F106" s="20">
        <f>SUM(D106*E106)/'Operative Alessandro Smajlovic'!$J106</f>
        <v>64</v>
      </c>
      <c r="G106" s="19" t="s">
        <v>151</v>
      </c>
      <c r="H106" s="22">
        <v>30823</v>
      </c>
      <c r="I106" s="21">
        <f t="shared" ca="1" si="1"/>
        <v>39</v>
      </c>
      <c r="J106" s="18">
        <v>4</v>
      </c>
      <c r="K106" s="18">
        <v>5</v>
      </c>
      <c r="L106" s="18">
        <v>2</v>
      </c>
      <c r="M106" s="18" t="s">
        <v>7</v>
      </c>
      <c r="N106" s="18" t="s">
        <v>3</v>
      </c>
      <c r="O106" s="23" t="s">
        <v>7</v>
      </c>
    </row>
    <row r="107" spans="1:15" ht="15" thickBot="1" x14ac:dyDescent="0.4">
      <c r="A107" s="10">
        <v>2569</v>
      </c>
      <c r="B107" s="24" t="s">
        <v>242</v>
      </c>
      <c r="C107" s="24" t="s">
        <v>243</v>
      </c>
      <c r="D107" s="25">
        <v>49</v>
      </c>
      <c r="E107" s="26">
        <v>2</v>
      </c>
      <c r="F107" s="20">
        <f>SUM(D107*E107)/'Operative Alessandro Smajlovic'!$J107</f>
        <v>14</v>
      </c>
      <c r="G107" s="24" t="s">
        <v>69</v>
      </c>
      <c r="H107" s="27">
        <v>34932</v>
      </c>
      <c r="I107" s="21">
        <f t="shared" ca="1" si="1"/>
        <v>27</v>
      </c>
      <c r="J107" s="10">
        <v>7</v>
      </c>
      <c r="K107" s="10">
        <v>5</v>
      </c>
      <c r="L107" s="10">
        <v>4</v>
      </c>
      <c r="M107" s="10" t="s">
        <v>7</v>
      </c>
      <c r="N107" s="10" t="s">
        <v>7</v>
      </c>
      <c r="O107" s="9" t="s">
        <v>3</v>
      </c>
    </row>
    <row r="108" spans="1:15" ht="15" thickBot="1" x14ac:dyDescent="0.4">
      <c r="A108" s="18">
        <v>2800</v>
      </c>
      <c r="B108" s="19" t="s">
        <v>244</v>
      </c>
      <c r="C108" s="28" t="s">
        <v>245</v>
      </c>
      <c r="D108" s="20">
        <v>38</v>
      </c>
      <c r="E108" s="21">
        <v>8</v>
      </c>
      <c r="F108" s="20">
        <f>SUM(D108*E108)/'Operative Alessandro Smajlovic'!$J108</f>
        <v>304</v>
      </c>
      <c r="G108" s="19" t="s">
        <v>54</v>
      </c>
      <c r="H108" s="22">
        <v>20817</v>
      </c>
      <c r="I108" s="21">
        <f t="shared" ca="1" si="1"/>
        <v>66</v>
      </c>
      <c r="J108" s="18">
        <v>1</v>
      </c>
      <c r="K108" s="18">
        <v>5</v>
      </c>
      <c r="L108" s="18">
        <v>4</v>
      </c>
      <c r="M108" s="18" t="s">
        <v>3</v>
      </c>
      <c r="N108" s="18" t="s">
        <v>3</v>
      </c>
      <c r="O108" s="23" t="s">
        <v>3</v>
      </c>
    </row>
    <row r="109" spans="1:15" ht="15" thickBot="1" x14ac:dyDescent="0.4">
      <c r="A109" s="10">
        <v>2629</v>
      </c>
      <c r="B109" s="24" t="s">
        <v>246</v>
      </c>
      <c r="C109" s="24" t="s">
        <v>247</v>
      </c>
      <c r="D109" s="25">
        <v>156</v>
      </c>
      <c r="E109" s="26">
        <v>8</v>
      </c>
      <c r="F109" s="20">
        <f>SUM(D109*E109)/'Operative Alessandro Smajlovic'!$J109</f>
        <v>178.28571428571428</v>
      </c>
      <c r="G109" s="24" t="s">
        <v>6</v>
      </c>
      <c r="H109" s="27">
        <v>32061</v>
      </c>
      <c r="I109" s="21">
        <f t="shared" ca="1" si="1"/>
        <v>35</v>
      </c>
      <c r="J109" s="10">
        <v>7</v>
      </c>
      <c r="K109" s="10">
        <v>4</v>
      </c>
      <c r="L109" s="10">
        <v>4</v>
      </c>
      <c r="M109" s="10" t="s">
        <v>7</v>
      </c>
      <c r="N109" s="10" t="s">
        <v>7</v>
      </c>
      <c r="O109" s="9" t="s">
        <v>3</v>
      </c>
    </row>
    <row r="110" spans="1:15" ht="15" thickBot="1" x14ac:dyDescent="0.4">
      <c r="A110" s="18">
        <v>3838</v>
      </c>
      <c r="B110" s="19" t="s">
        <v>248</v>
      </c>
      <c r="C110" s="19" t="s">
        <v>249</v>
      </c>
      <c r="D110" s="20">
        <v>158</v>
      </c>
      <c r="E110" s="21">
        <v>4</v>
      </c>
      <c r="F110" s="20">
        <f>SUM(D110*E110)/'Operative Alessandro Smajlovic'!$J110</f>
        <v>105.33333333333333</v>
      </c>
      <c r="G110" s="19" t="s">
        <v>117</v>
      </c>
      <c r="H110" s="22">
        <v>31897</v>
      </c>
      <c r="I110" s="21">
        <f t="shared" ca="1" si="1"/>
        <v>36</v>
      </c>
      <c r="J110" s="18">
        <v>6</v>
      </c>
      <c r="K110" s="18">
        <v>2</v>
      </c>
      <c r="L110" s="18">
        <v>2</v>
      </c>
      <c r="M110" s="18" t="s">
        <v>3</v>
      </c>
      <c r="N110" s="18" t="s">
        <v>3</v>
      </c>
      <c r="O110" s="23" t="s">
        <v>3</v>
      </c>
    </row>
    <row r="111" spans="1:15" ht="15" thickBot="1" x14ac:dyDescent="0.4">
      <c r="A111" s="10">
        <v>5047</v>
      </c>
      <c r="B111" s="24" t="s">
        <v>250</v>
      </c>
      <c r="C111" s="24" t="s">
        <v>251</v>
      </c>
      <c r="D111" s="25">
        <v>162</v>
      </c>
      <c r="E111" s="26">
        <v>10</v>
      </c>
      <c r="F111" s="20">
        <f>SUM(D111*E111)/'Operative Alessandro Smajlovic'!$J111</f>
        <v>540</v>
      </c>
      <c r="G111" s="24" t="s">
        <v>45</v>
      </c>
      <c r="H111" s="27">
        <v>23261</v>
      </c>
      <c r="I111" s="21">
        <f t="shared" ca="1" si="1"/>
        <v>59</v>
      </c>
      <c r="J111" s="10">
        <v>3</v>
      </c>
      <c r="K111" s="10">
        <v>3</v>
      </c>
      <c r="L111" s="10">
        <v>0</v>
      </c>
      <c r="M111" s="10" t="s">
        <v>3</v>
      </c>
      <c r="N111" s="10" t="s">
        <v>3</v>
      </c>
      <c r="O111" s="9" t="s">
        <v>3</v>
      </c>
    </row>
    <row r="112" spans="1:15" ht="15" thickBot="1" x14ac:dyDescent="0.4">
      <c r="A112" s="18">
        <v>4124</v>
      </c>
      <c r="B112" s="19" t="s">
        <v>252</v>
      </c>
      <c r="C112" s="19" t="s">
        <v>253</v>
      </c>
      <c r="D112" s="20">
        <v>142</v>
      </c>
      <c r="E112" s="21">
        <v>7</v>
      </c>
      <c r="F112" s="20">
        <f>SUM(D112*E112)/'Operative Alessandro Smajlovic'!$J112</f>
        <v>497</v>
      </c>
      <c r="G112" s="19" t="s">
        <v>233</v>
      </c>
      <c r="H112" s="22">
        <v>29518</v>
      </c>
      <c r="I112" s="21">
        <f t="shared" ca="1" si="1"/>
        <v>42</v>
      </c>
      <c r="J112" s="18">
        <v>2</v>
      </c>
      <c r="K112" s="18">
        <v>3</v>
      </c>
      <c r="L112" s="18">
        <v>10</v>
      </c>
      <c r="M112" s="18" t="s">
        <v>7</v>
      </c>
      <c r="N112" s="18" t="s">
        <v>7</v>
      </c>
      <c r="O112" s="23" t="s">
        <v>7</v>
      </c>
    </row>
    <row r="113" spans="1:15" ht="15" thickBot="1" x14ac:dyDescent="0.4">
      <c r="A113" s="10">
        <v>2688</v>
      </c>
      <c r="B113" s="24" t="s">
        <v>254</v>
      </c>
      <c r="C113" s="24" t="s">
        <v>255</v>
      </c>
      <c r="D113" s="25">
        <v>227</v>
      </c>
      <c r="E113" s="26">
        <v>9</v>
      </c>
      <c r="F113" s="20">
        <f>SUM(D113*E113)/'Operative Alessandro Smajlovic'!$J113</f>
        <v>510.75</v>
      </c>
      <c r="G113" s="24" t="s">
        <v>10</v>
      </c>
      <c r="H113" s="27">
        <v>21827</v>
      </c>
      <c r="I113" s="21">
        <f t="shared" ca="1" si="1"/>
        <v>63</v>
      </c>
      <c r="J113" s="10">
        <v>4</v>
      </c>
      <c r="K113" s="10">
        <v>2</v>
      </c>
      <c r="L113" s="10">
        <v>1</v>
      </c>
      <c r="M113" s="10" t="s">
        <v>3</v>
      </c>
      <c r="N113" s="10" t="s">
        <v>3</v>
      </c>
      <c r="O113" s="9" t="s">
        <v>3</v>
      </c>
    </row>
    <row r="114" spans="1:15" ht="15" thickBot="1" x14ac:dyDescent="0.4">
      <c r="A114" s="18">
        <v>3586</v>
      </c>
      <c r="B114" s="19" t="s">
        <v>256</v>
      </c>
      <c r="C114" s="28" t="s">
        <v>257</v>
      </c>
      <c r="D114" s="20">
        <v>91</v>
      </c>
      <c r="E114" s="21">
        <v>5</v>
      </c>
      <c r="F114" s="20">
        <f>SUM(D114*E114)/'Operative Alessandro Smajlovic'!$J114</f>
        <v>65</v>
      </c>
      <c r="G114" s="19" t="s">
        <v>124</v>
      </c>
      <c r="H114" s="22">
        <v>20676</v>
      </c>
      <c r="I114" s="21">
        <f t="shared" ca="1" si="1"/>
        <v>67</v>
      </c>
      <c r="J114" s="18">
        <v>7</v>
      </c>
      <c r="K114" s="18">
        <v>5</v>
      </c>
      <c r="L114" s="18">
        <v>3</v>
      </c>
      <c r="M114" s="18" t="s">
        <v>3</v>
      </c>
      <c r="N114" s="18" t="s">
        <v>7</v>
      </c>
      <c r="O114" s="23" t="s">
        <v>7</v>
      </c>
    </row>
    <row r="115" spans="1:15" ht="15" thickBot="1" x14ac:dyDescent="0.4">
      <c r="A115" s="10">
        <v>4465</v>
      </c>
      <c r="B115" s="24" t="s">
        <v>258</v>
      </c>
      <c r="C115" s="24" t="s">
        <v>259</v>
      </c>
      <c r="D115" s="25">
        <v>99</v>
      </c>
      <c r="E115" s="26">
        <v>5</v>
      </c>
      <c r="F115" s="20">
        <f>SUM(D115*E115)/'Operative Alessandro Smajlovic'!$J115</f>
        <v>165</v>
      </c>
      <c r="G115" s="24" t="s">
        <v>45</v>
      </c>
      <c r="H115" s="27">
        <v>33717</v>
      </c>
      <c r="I115" s="21">
        <f t="shared" ca="1" si="1"/>
        <v>31</v>
      </c>
      <c r="J115" s="10">
        <v>3</v>
      </c>
      <c r="K115" s="10">
        <v>3</v>
      </c>
      <c r="L115" s="10">
        <v>2</v>
      </c>
      <c r="M115" s="10" t="s">
        <v>3</v>
      </c>
      <c r="N115" s="10" t="s">
        <v>7</v>
      </c>
      <c r="O115" s="9" t="s">
        <v>3</v>
      </c>
    </row>
    <row r="116" spans="1:15" ht="15" thickBot="1" x14ac:dyDescent="0.4">
      <c r="A116" s="18">
        <v>3956</v>
      </c>
      <c r="B116" s="19" t="s">
        <v>260</v>
      </c>
      <c r="C116" s="19" t="s">
        <v>261</v>
      </c>
      <c r="D116" s="20">
        <v>25</v>
      </c>
      <c r="E116" s="21">
        <v>4</v>
      </c>
      <c r="F116" s="20">
        <f>SUM(D116*E116)/'Operative Alessandro Smajlovic'!$J116</f>
        <v>50</v>
      </c>
      <c r="G116" s="19" t="s">
        <v>151</v>
      </c>
      <c r="H116" s="22">
        <v>20738</v>
      </c>
      <c r="I116" s="21">
        <f t="shared" ca="1" si="1"/>
        <v>66</v>
      </c>
      <c r="J116" s="18">
        <v>2</v>
      </c>
      <c r="K116" s="18">
        <v>2</v>
      </c>
      <c r="L116" s="18">
        <v>6</v>
      </c>
      <c r="M116" s="18" t="s">
        <v>3</v>
      </c>
      <c r="N116" s="18" t="s">
        <v>3</v>
      </c>
      <c r="O116" s="23" t="s">
        <v>3</v>
      </c>
    </row>
    <row r="117" spans="1:15" ht="15" thickBot="1" x14ac:dyDescent="0.4">
      <c r="A117" s="10">
        <v>3233</v>
      </c>
      <c r="B117" s="24" t="s">
        <v>262</v>
      </c>
      <c r="C117" s="24" t="s">
        <v>263</v>
      </c>
      <c r="D117" s="25">
        <v>250</v>
      </c>
      <c r="E117" s="26">
        <v>5</v>
      </c>
      <c r="F117" s="20">
        <f>SUM(D117*E117)/'Operative Alessandro Smajlovic'!$J117</f>
        <v>625</v>
      </c>
      <c r="G117" s="24" t="s">
        <v>69</v>
      </c>
      <c r="H117" s="27">
        <v>20875</v>
      </c>
      <c r="I117" s="21">
        <f t="shared" ca="1" si="1"/>
        <v>66</v>
      </c>
      <c r="J117" s="10">
        <v>2</v>
      </c>
      <c r="K117" s="10">
        <v>5</v>
      </c>
      <c r="L117" s="10">
        <v>7</v>
      </c>
      <c r="M117" s="10" t="s">
        <v>3</v>
      </c>
      <c r="N117" s="10" t="s">
        <v>7</v>
      </c>
      <c r="O117" s="9" t="s">
        <v>7</v>
      </c>
    </row>
    <row r="118" spans="1:15" ht="15" thickBot="1" x14ac:dyDescent="0.4">
      <c r="A118" s="18">
        <v>2911</v>
      </c>
      <c r="B118" s="19" t="s">
        <v>264</v>
      </c>
      <c r="C118" s="19" t="s">
        <v>265</v>
      </c>
      <c r="D118" s="20">
        <v>24</v>
      </c>
      <c r="E118" s="21">
        <v>9</v>
      </c>
      <c r="F118" s="20">
        <f>SUM(D118*E118)/'Operative Alessandro Smajlovic'!$J118</f>
        <v>43.2</v>
      </c>
      <c r="G118" s="19" t="s">
        <v>176</v>
      </c>
      <c r="H118" s="22">
        <v>23356</v>
      </c>
      <c r="I118" s="21">
        <f t="shared" ca="1" si="1"/>
        <v>59</v>
      </c>
      <c r="J118" s="18">
        <v>5</v>
      </c>
      <c r="K118" s="18">
        <v>1</v>
      </c>
      <c r="L118" s="18">
        <v>0</v>
      </c>
      <c r="M118" s="18" t="s">
        <v>3</v>
      </c>
      <c r="N118" s="18" t="s">
        <v>3</v>
      </c>
      <c r="O118" s="23" t="s">
        <v>3</v>
      </c>
    </row>
    <row r="119" spans="1:15" ht="15" thickBot="1" x14ac:dyDescent="0.4">
      <c r="A119" s="10">
        <v>4307</v>
      </c>
      <c r="B119" s="24" t="s">
        <v>266</v>
      </c>
      <c r="C119" s="24" t="s">
        <v>267</v>
      </c>
      <c r="D119" s="25">
        <v>229</v>
      </c>
      <c r="E119" s="26">
        <v>8</v>
      </c>
      <c r="F119" s="20">
        <f>SUM(D119*E119)/'Operative Alessandro Smajlovic'!$J119</f>
        <v>458</v>
      </c>
      <c r="G119" s="24" t="s">
        <v>171</v>
      </c>
      <c r="H119" s="27">
        <v>34694</v>
      </c>
      <c r="I119" s="21">
        <f t="shared" ca="1" si="1"/>
        <v>28</v>
      </c>
      <c r="J119" s="10">
        <v>4</v>
      </c>
      <c r="K119" s="10">
        <v>5</v>
      </c>
      <c r="L119" s="10">
        <v>2</v>
      </c>
      <c r="M119" s="10" t="s">
        <v>7</v>
      </c>
      <c r="N119" s="10" t="s">
        <v>3</v>
      </c>
      <c r="O119" s="9" t="s">
        <v>3</v>
      </c>
    </row>
    <row r="120" spans="1:15" ht="15" thickBot="1" x14ac:dyDescent="0.4">
      <c r="A120" s="18">
        <v>3736</v>
      </c>
      <c r="B120" s="19" t="s">
        <v>268</v>
      </c>
      <c r="C120" s="19" t="s">
        <v>269</v>
      </c>
      <c r="D120" s="20">
        <v>30</v>
      </c>
      <c r="E120" s="21">
        <v>4</v>
      </c>
      <c r="F120" s="20">
        <f>SUM(D120*E120)/'Operative Alessandro Smajlovic'!$J120</f>
        <v>40</v>
      </c>
      <c r="G120" s="19" t="s">
        <v>21</v>
      </c>
      <c r="H120" s="22">
        <v>33375</v>
      </c>
      <c r="I120" s="21">
        <f t="shared" ca="1" si="1"/>
        <v>32</v>
      </c>
      <c r="J120" s="18">
        <v>3</v>
      </c>
      <c r="K120" s="18">
        <v>1</v>
      </c>
      <c r="L120" s="18">
        <v>1</v>
      </c>
      <c r="M120" s="18" t="s">
        <v>3</v>
      </c>
      <c r="N120" s="18" t="s">
        <v>7</v>
      </c>
      <c r="O120" s="23" t="s">
        <v>3</v>
      </c>
    </row>
    <row r="121" spans="1:15" ht="15" thickBot="1" x14ac:dyDescent="0.4">
      <c r="A121" s="10">
        <v>4135</v>
      </c>
      <c r="B121" s="24" t="s">
        <v>270</v>
      </c>
      <c r="C121" s="24" t="s">
        <v>271</v>
      </c>
      <c r="D121" s="25">
        <v>187</v>
      </c>
      <c r="E121" s="26">
        <v>4</v>
      </c>
      <c r="F121" s="20">
        <f>SUM(D121*E121)/'Operative Alessandro Smajlovic'!$J121</f>
        <v>187</v>
      </c>
      <c r="G121" s="24" t="s">
        <v>117</v>
      </c>
      <c r="H121" s="27">
        <v>32902</v>
      </c>
      <c r="I121" s="21">
        <f t="shared" ca="1" si="1"/>
        <v>33</v>
      </c>
      <c r="J121" s="10">
        <v>4</v>
      </c>
      <c r="K121" s="10">
        <v>4</v>
      </c>
      <c r="L121" s="10">
        <v>8</v>
      </c>
      <c r="M121" s="10" t="s">
        <v>3</v>
      </c>
      <c r="N121" s="10" t="s">
        <v>3</v>
      </c>
      <c r="O121" s="9" t="s">
        <v>7</v>
      </c>
    </row>
    <row r="122" spans="1:15" ht="15" thickBot="1" x14ac:dyDescent="0.4">
      <c r="A122" s="18">
        <v>3275</v>
      </c>
      <c r="B122" s="19" t="s">
        <v>272</v>
      </c>
      <c r="C122" s="19" t="s">
        <v>273</v>
      </c>
      <c r="D122" s="20">
        <v>276</v>
      </c>
      <c r="E122" s="21">
        <v>10</v>
      </c>
      <c r="F122" s="20">
        <f>SUM(D122*E122)/'Operative Alessandro Smajlovic'!$J122</f>
        <v>460</v>
      </c>
      <c r="G122" s="19" t="s">
        <v>27</v>
      </c>
      <c r="H122" s="22">
        <v>20641</v>
      </c>
      <c r="I122" s="21">
        <f t="shared" ca="1" si="1"/>
        <v>67</v>
      </c>
      <c r="J122" s="18">
        <v>6</v>
      </c>
      <c r="K122" s="18">
        <v>5</v>
      </c>
      <c r="L122" s="18">
        <v>4</v>
      </c>
      <c r="M122" s="18" t="s">
        <v>3</v>
      </c>
      <c r="N122" s="18" t="s">
        <v>3</v>
      </c>
      <c r="O122" s="23" t="s">
        <v>7</v>
      </c>
    </row>
    <row r="123" spans="1:15" ht="29.5" thickBot="1" x14ac:dyDescent="0.4">
      <c r="A123" s="10">
        <v>4357</v>
      </c>
      <c r="B123" s="24" t="s">
        <v>274</v>
      </c>
      <c r="C123" s="24" t="s">
        <v>275</v>
      </c>
      <c r="D123" s="25">
        <v>156</v>
      </c>
      <c r="E123" s="26">
        <v>1</v>
      </c>
      <c r="F123" s="20">
        <f>SUM(D123*E123)/'Operative Alessandro Smajlovic'!$J123</f>
        <v>31.2</v>
      </c>
      <c r="G123" s="24" t="s">
        <v>54</v>
      </c>
      <c r="H123" s="27">
        <v>26240</v>
      </c>
      <c r="I123" s="21">
        <f t="shared" ca="1" si="1"/>
        <v>51</v>
      </c>
      <c r="J123" s="10">
        <v>5</v>
      </c>
      <c r="K123" s="10">
        <v>4</v>
      </c>
      <c r="L123" s="10">
        <v>2</v>
      </c>
      <c r="M123" s="10" t="s">
        <v>3</v>
      </c>
      <c r="N123" s="10" t="s">
        <v>3</v>
      </c>
      <c r="O123" s="9" t="s">
        <v>3</v>
      </c>
    </row>
    <row r="124" spans="1:15" ht="15" thickBot="1" x14ac:dyDescent="0.4">
      <c r="A124" s="18">
        <v>3294</v>
      </c>
      <c r="B124" s="19" t="s">
        <v>276</v>
      </c>
      <c r="C124" s="19" t="s">
        <v>277</v>
      </c>
      <c r="D124" s="20">
        <v>158</v>
      </c>
      <c r="E124" s="21">
        <v>6</v>
      </c>
      <c r="F124" s="20">
        <f>SUM(D124*E124)/'Operative Alessandro Smajlovic'!$J124</f>
        <v>237</v>
      </c>
      <c r="G124" s="19" t="s">
        <v>278</v>
      </c>
      <c r="H124" s="22">
        <v>27908</v>
      </c>
      <c r="I124" s="21">
        <f t="shared" ca="1" si="1"/>
        <v>47</v>
      </c>
      <c r="J124" s="18">
        <v>4</v>
      </c>
      <c r="K124" s="18">
        <v>5</v>
      </c>
      <c r="L124" s="18">
        <v>5</v>
      </c>
      <c r="M124" s="18" t="s">
        <v>3</v>
      </c>
      <c r="N124" s="18" t="s">
        <v>3</v>
      </c>
      <c r="O124" s="23" t="s">
        <v>3</v>
      </c>
    </row>
    <row r="125" spans="1:15" ht="15" thickBot="1" x14ac:dyDescent="0.4">
      <c r="A125" s="10">
        <v>4754</v>
      </c>
      <c r="B125" s="24" t="s">
        <v>279</v>
      </c>
      <c r="C125" s="24" t="s">
        <v>280</v>
      </c>
      <c r="D125" s="25">
        <v>161</v>
      </c>
      <c r="E125" s="26">
        <v>2</v>
      </c>
      <c r="F125" s="20">
        <f>SUM(D125*E125)/'Operative Alessandro Smajlovic'!$J125</f>
        <v>80.5</v>
      </c>
      <c r="G125" s="24" t="s">
        <v>27</v>
      </c>
      <c r="H125" s="27">
        <v>22644</v>
      </c>
      <c r="I125" s="21">
        <f t="shared" ca="1" si="1"/>
        <v>61</v>
      </c>
      <c r="J125" s="10">
        <v>4</v>
      </c>
      <c r="K125" s="10">
        <v>2</v>
      </c>
      <c r="L125" s="10">
        <v>10</v>
      </c>
      <c r="M125" s="10" t="s">
        <v>3</v>
      </c>
      <c r="N125" s="10" t="s">
        <v>3</v>
      </c>
      <c r="O125" s="9" t="s">
        <v>3</v>
      </c>
    </row>
    <row r="126" spans="1:15" ht="15" thickBot="1" x14ac:dyDescent="0.4">
      <c r="A126" s="18">
        <v>3654</v>
      </c>
      <c r="B126" s="19" t="s">
        <v>281</v>
      </c>
      <c r="C126" s="28" t="s">
        <v>282</v>
      </c>
      <c r="D126" s="20">
        <v>29</v>
      </c>
      <c r="E126" s="21">
        <v>10</v>
      </c>
      <c r="F126" s="20">
        <f>SUM(D126*E126)/'Operative Alessandro Smajlovic'!$J126</f>
        <v>72.5</v>
      </c>
      <c r="G126" s="19" t="s">
        <v>81</v>
      </c>
      <c r="H126" s="22">
        <v>33166</v>
      </c>
      <c r="I126" s="21">
        <f t="shared" ca="1" si="1"/>
        <v>32</v>
      </c>
      <c r="J126" s="18">
        <v>4</v>
      </c>
      <c r="K126" s="18">
        <v>4</v>
      </c>
      <c r="L126" s="18">
        <v>6</v>
      </c>
      <c r="M126" s="18" t="s">
        <v>7</v>
      </c>
      <c r="N126" s="18" t="s">
        <v>3</v>
      </c>
      <c r="O126" s="23" t="s">
        <v>3</v>
      </c>
    </row>
    <row r="127" spans="1:15" ht="15" thickBot="1" x14ac:dyDescent="0.4">
      <c r="A127" s="10">
        <v>3953</v>
      </c>
      <c r="B127" s="24" t="s">
        <v>283</v>
      </c>
      <c r="C127" s="24" t="s">
        <v>284</v>
      </c>
      <c r="D127" s="25">
        <v>169</v>
      </c>
      <c r="E127" s="26">
        <v>1</v>
      </c>
      <c r="F127" s="20">
        <f>SUM(D127*E127)/'Operative Alessandro Smajlovic'!$J127</f>
        <v>28.166666666666668</v>
      </c>
      <c r="G127" s="24" t="s">
        <v>6</v>
      </c>
      <c r="H127" s="27">
        <v>28921</v>
      </c>
      <c r="I127" s="21">
        <f t="shared" ca="1" si="1"/>
        <v>44</v>
      </c>
      <c r="J127" s="10">
        <v>6</v>
      </c>
      <c r="K127" s="10">
        <v>1</v>
      </c>
      <c r="L127" s="10">
        <v>5</v>
      </c>
      <c r="M127" s="10" t="s">
        <v>7</v>
      </c>
      <c r="N127" s="10" t="s">
        <v>7</v>
      </c>
      <c r="O127" s="9" t="s">
        <v>7</v>
      </c>
    </row>
    <row r="128" spans="1:15" ht="15" thickBot="1" x14ac:dyDescent="0.4">
      <c r="A128" s="18">
        <v>3379</v>
      </c>
      <c r="B128" s="19" t="s">
        <v>285</v>
      </c>
      <c r="C128" s="28" t="s">
        <v>286</v>
      </c>
      <c r="D128" s="20">
        <v>278</v>
      </c>
      <c r="E128" s="21">
        <v>1</v>
      </c>
      <c r="F128" s="20">
        <f>SUM(D128*E128)/'Operative Alessandro Smajlovic'!$J128</f>
        <v>69.5</v>
      </c>
      <c r="G128" s="19" t="s">
        <v>60</v>
      </c>
      <c r="H128" s="22">
        <v>33211</v>
      </c>
      <c r="I128" s="21">
        <f t="shared" ca="1" si="1"/>
        <v>32</v>
      </c>
      <c r="J128" s="18">
        <v>4</v>
      </c>
      <c r="K128" s="18">
        <v>3</v>
      </c>
      <c r="L128" s="18">
        <v>4</v>
      </c>
      <c r="M128" s="18" t="s">
        <v>7</v>
      </c>
      <c r="N128" s="18" t="s">
        <v>3</v>
      </c>
      <c r="O128" s="23" t="s">
        <v>7</v>
      </c>
    </row>
    <row r="129" spans="1:15" ht="15" thickBot="1" x14ac:dyDescent="0.4">
      <c r="A129" s="10">
        <v>3624</v>
      </c>
      <c r="B129" s="24" t="s">
        <v>287</v>
      </c>
      <c r="C129" s="24" t="s">
        <v>288</v>
      </c>
      <c r="D129" s="25">
        <v>275</v>
      </c>
      <c r="E129" s="26">
        <v>4</v>
      </c>
      <c r="F129" s="20">
        <f>SUM(D129*E129)/'Operative Alessandro Smajlovic'!$J129</f>
        <v>220</v>
      </c>
      <c r="G129" s="24" t="s">
        <v>24</v>
      </c>
      <c r="H129" s="27">
        <v>29245</v>
      </c>
      <c r="I129" s="21">
        <f t="shared" ca="1" si="1"/>
        <v>43</v>
      </c>
      <c r="J129" s="10">
        <v>5</v>
      </c>
      <c r="K129" s="10">
        <v>2</v>
      </c>
      <c r="L129" s="10">
        <v>6</v>
      </c>
      <c r="M129" s="10" t="s">
        <v>3</v>
      </c>
      <c r="N129" s="10" t="s">
        <v>3</v>
      </c>
      <c r="O129" s="9" t="s">
        <v>7</v>
      </c>
    </row>
    <row r="130" spans="1:15" ht="15" thickBot="1" x14ac:dyDescent="0.4">
      <c r="A130" s="18">
        <v>2672</v>
      </c>
      <c r="B130" s="19" t="s">
        <v>289</v>
      </c>
      <c r="C130" s="28" t="s">
        <v>290</v>
      </c>
      <c r="D130" s="20">
        <v>165</v>
      </c>
      <c r="E130" s="21">
        <v>3</v>
      </c>
      <c r="F130" s="20">
        <f>SUM(D130*E130)/'Operative Alessandro Smajlovic'!$J130</f>
        <v>82.5</v>
      </c>
      <c r="G130" s="19" t="s">
        <v>10</v>
      </c>
      <c r="H130" s="22">
        <v>20917</v>
      </c>
      <c r="I130" s="21">
        <f t="shared" ca="1" si="1"/>
        <v>66</v>
      </c>
      <c r="J130" s="18">
        <v>6</v>
      </c>
      <c r="K130" s="18">
        <v>2</v>
      </c>
      <c r="L130" s="18">
        <v>2</v>
      </c>
      <c r="M130" s="18" t="s">
        <v>3</v>
      </c>
      <c r="N130" s="18" t="s">
        <v>3</v>
      </c>
      <c r="O130" s="23" t="s">
        <v>7</v>
      </c>
    </row>
    <row r="131" spans="1:15" ht="15" thickBot="1" x14ac:dyDescent="0.4">
      <c r="A131" s="10">
        <v>4575</v>
      </c>
      <c r="B131" s="24" t="s">
        <v>291</v>
      </c>
      <c r="C131" s="24" t="s">
        <v>292</v>
      </c>
      <c r="D131" s="25">
        <v>183</v>
      </c>
      <c r="E131" s="26">
        <v>4</v>
      </c>
      <c r="F131" s="20">
        <f>SUM(D131*E131)/'Operative Alessandro Smajlovic'!$J131</f>
        <v>146.4</v>
      </c>
      <c r="G131" s="24" t="s">
        <v>88</v>
      </c>
      <c r="H131" s="27">
        <v>34770</v>
      </c>
      <c r="I131" s="21">
        <f t="shared" ref="I131:I194" ca="1" si="2">INT((TODAY()-H131)/365.25)</f>
        <v>28</v>
      </c>
      <c r="J131" s="10">
        <v>5</v>
      </c>
      <c r="K131" s="10">
        <v>1</v>
      </c>
      <c r="L131" s="10">
        <v>2</v>
      </c>
      <c r="M131" s="10" t="s">
        <v>3</v>
      </c>
      <c r="N131" s="10" t="s">
        <v>3</v>
      </c>
      <c r="O131" s="9" t="s">
        <v>7</v>
      </c>
    </row>
    <row r="132" spans="1:15" ht="15" thickBot="1" x14ac:dyDescent="0.4">
      <c r="A132" s="18">
        <v>4070</v>
      </c>
      <c r="B132" s="19" t="s">
        <v>293</v>
      </c>
      <c r="C132" s="19" t="s">
        <v>294</v>
      </c>
      <c r="D132" s="20">
        <v>278</v>
      </c>
      <c r="E132" s="21">
        <v>3</v>
      </c>
      <c r="F132" s="20">
        <f>SUM(D132*E132)/'Operative Alessandro Smajlovic'!$J132</f>
        <v>834</v>
      </c>
      <c r="G132" s="19" t="s">
        <v>233</v>
      </c>
      <c r="H132" s="22">
        <v>27353</v>
      </c>
      <c r="I132" s="21">
        <f t="shared" ca="1" si="2"/>
        <v>48</v>
      </c>
      <c r="J132" s="18">
        <v>1</v>
      </c>
      <c r="K132" s="18">
        <v>4</v>
      </c>
      <c r="L132" s="18">
        <v>1</v>
      </c>
      <c r="M132" s="18" t="s">
        <v>3</v>
      </c>
      <c r="N132" s="18" t="s">
        <v>3</v>
      </c>
      <c r="O132" s="23" t="s">
        <v>7</v>
      </c>
    </row>
    <row r="133" spans="1:15" ht="15" thickBot="1" x14ac:dyDescent="0.4">
      <c r="A133" s="10">
        <v>3273</v>
      </c>
      <c r="B133" s="24" t="s">
        <v>295</v>
      </c>
      <c r="C133" s="24" t="s">
        <v>296</v>
      </c>
      <c r="D133" s="25">
        <v>61</v>
      </c>
      <c r="E133" s="26">
        <v>9</v>
      </c>
      <c r="F133" s="20">
        <f>SUM(D133*E133)/'Operative Alessandro Smajlovic'!$J133</f>
        <v>109.8</v>
      </c>
      <c r="G133" s="24" t="s">
        <v>32</v>
      </c>
      <c r="H133" s="27">
        <v>26225</v>
      </c>
      <c r="I133" s="21">
        <f t="shared" ca="1" si="2"/>
        <v>51</v>
      </c>
      <c r="J133" s="10">
        <v>5</v>
      </c>
      <c r="K133" s="10">
        <v>5</v>
      </c>
      <c r="L133" s="10">
        <v>3</v>
      </c>
      <c r="M133" s="10" t="s">
        <v>3</v>
      </c>
      <c r="N133" s="10" t="s">
        <v>3</v>
      </c>
      <c r="O133" s="9" t="s">
        <v>7</v>
      </c>
    </row>
    <row r="134" spans="1:15" ht="15" thickBot="1" x14ac:dyDescent="0.4">
      <c r="A134" s="18">
        <v>3368</v>
      </c>
      <c r="B134" s="19" t="s">
        <v>297</v>
      </c>
      <c r="C134" s="19" t="s">
        <v>298</v>
      </c>
      <c r="D134" s="20">
        <v>247</v>
      </c>
      <c r="E134" s="21">
        <v>10</v>
      </c>
      <c r="F134" s="20">
        <f>SUM(D134*E134)/'Operative Alessandro Smajlovic'!$J134</f>
        <v>1235</v>
      </c>
      <c r="G134" s="19" t="s">
        <v>96</v>
      </c>
      <c r="H134" s="22">
        <v>30839</v>
      </c>
      <c r="I134" s="21">
        <f t="shared" ca="1" si="2"/>
        <v>39</v>
      </c>
      <c r="J134" s="18">
        <v>2</v>
      </c>
      <c r="K134" s="18">
        <v>4</v>
      </c>
      <c r="L134" s="18">
        <v>9</v>
      </c>
      <c r="M134" s="18" t="s">
        <v>7</v>
      </c>
      <c r="N134" s="18" t="s">
        <v>7</v>
      </c>
      <c r="O134" s="23" t="s">
        <v>3</v>
      </c>
    </row>
    <row r="135" spans="1:15" ht="15" thickBot="1" x14ac:dyDescent="0.4">
      <c r="A135" s="10">
        <v>5134</v>
      </c>
      <c r="B135" s="24" t="s">
        <v>299</v>
      </c>
      <c r="C135" s="24" t="s">
        <v>300</v>
      </c>
      <c r="D135" s="25">
        <v>57</v>
      </c>
      <c r="E135" s="26">
        <v>3</v>
      </c>
      <c r="F135" s="20">
        <f>SUM(D135*E135)/'Operative Alessandro Smajlovic'!$J135</f>
        <v>57</v>
      </c>
      <c r="G135" s="24" t="s">
        <v>13</v>
      </c>
      <c r="H135" s="27">
        <v>28436</v>
      </c>
      <c r="I135" s="21">
        <f t="shared" ca="1" si="2"/>
        <v>45</v>
      </c>
      <c r="J135" s="10">
        <v>3</v>
      </c>
      <c r="K135" s="10">
        <v>4</v>
      </c>
      <c r="L135" s="10">
        <v>0</v>
      </c>
      <c r="M135" s="10" t="s">
        <v>3</v>
      </c>
      <c r="N135" s="10" t="s">
        <v>7</v>
      </c>
      <c r="O135" s="9" t="s">
        <v>7</v>
      </c>
    </row>
    <row r="136" spans="1:15" ht="15" thickBot="1" x14ac:dyDescent="0.4">
      <c r="A136" s="18">
        <v>3827</v>
      </c>
      <c r="B136" s="19" t="s">
        <v>301</v>
      </c>
      <c r="C136" s="19" t="s">
        <v>302</v>
      </c>
      <c r="D136" s="20">
        <v>54</v>
      </c>
      <c r="E136" s="21">
        <v>1</v>
      </c>
      <c r="F136" s="20">
        <f>SUM(D136*E136)/'Operative Alessandro Smajlovic'!$J136</f>
        <v>10.8</v>
      </c>
      <c r="G136" s="19" t="s">
        <v>60</v>
      </c>
      <c r="H136" s="22">
        <v>22432</v>
      </c>
      <c r="I136" s="21">
        <f t="shared" ca="1" si="2"/>
        <v>62</v>
      </c>
      <c r="J136" s="18">
        <v>5</v>
      </c>
      <c r="K136" s="18">
        <v>4</v>
      </c>
      <c r="L136" s="18">
        <v>3</v>
      </c>
      <c r="M136" s="18" t="s">
        <v>7</v>
      </c>
      <c r="N136" s="18" t="s">
        <v>7</v>
      </c>
      <c r="O136" s="23" t="s">
        <v>7</v>
      </c>
    </row>
    <row r="137" spans="1:15" ht="15" thickBot="1" x14ac:dyDescent="0.4">
      <c r="A137" s="10">
        <v>4593</v>
      </c>
      <c r="B137" s="24" t="s">
        <v>303</v>
      </c>
      <c r="C137" s="24" t="s">
        <v>304</v>
      </c>
      <c r="D137" s="25">
        <v>246</v>
      </c>
      <c r="E137" s="26">
        <v>3</v>
      </c>
      <c r="F137" s="20">
        <f>SUM(D137*E137)/'Operative Alessandro Smajlovic'!$J137</f>
        <v>105.42857142857143</v>
      </c>
      <c r="G137" s="24" t="s">
        <v>81</v>
      </c>
      <c r="H137" s="27">
        <v>20943</v>
      </c>
      <c r="I137" s="21">
        <f t="shared" ca="1" si="2"/>
        <v>66</v>
      </c>
      <c r="J137" s="10">
        <v>7</v>
      </c>
      <c r="K137" s="10">
        <v>2</v>
      </c>
      <c r="L137" s="10">
        <v>4</v>
      </c>
      <c r="M137" s="10" t="s">
        <v>3</v>
      </c>
      <c r="N137" s="10" t="s">
        <v>3</v>
      </c>
      <c r="O137" s="9" t="s">
        <v>3</v>
      </c>
    </row>
    <row r="138" spans="1:15" ht="15" thickBot="1" x14ac:dyDescent="0.4">
      <c r="A138" s="18">
        <v>5548</v>
      </c>
      <c r="B138" s="19" t="s">
        <v>305</v>
      </c>
      <c r="C138" s="19" t="s">
        <v>306</v>
      </c>
      <c r="D138" s="20">
        <v>139</v>
      </c>
      <c r="E138" s="21">
        <v>4</v>
      </c>
      <c r="F138" s="20">
        <f>SUM(D138*E138)/'Operative Alessandro Smajlovic'!$J138</f>
        <v>556</v>
      </c>
      <c r="G138" s="19" t="s">
        <v>69</v>
      </c>
      <c r="H138" s="22">
        <v>24456</v>
      </c>
      <c r="I138" s="21">
        <f t="shared" ca="1" si="2"/>
        <v>56</v>
      </c>
      <c r="J138" s="18">
        <v>1</v>
      </c>
      <c r="K138" s="18">
        <v>4</v>
      </c>
      <c r="L138" s="18">
        <v>0</v>
      </c>
      <c r="M138" s="18" t="s">
        <v>3</v>
      </c>
      <c r="N138" s="18" t="s">
        <v>3</v>
      </c>
      <c r="O138" s="23" t="s">
        <v>3</v>
      </c>
    </row>
    <row r="139" spans="1:15" ht="15" thickBot="1" x14ac:dyDescent="0.4">
      <c r="A139" s="10">
        <v>3128</v>
      </c>
      <c r="B139" s="24" t="s">
        <v>307</v>
      </c>
      <c r="C139" s="24" t="s">
        <v>308</v>
      </c>
      <c r="D139" s="25">
        <v>245</v>
      </c>
      <c r="E139" s="26">
        <v>6</v>
      </c>
      <c r="F139" s="20">
        <f>SUM(D139*E139)/'Operative Alessandro Smajlovic'!$J139</f>
        <v>1470</v>
      </c>
      <c r="G139" s="24" t="s">
        <v>16</v>
      </c>
      <c r="H139" s="27">
        <v>32935</v>
      </c>
      <c r="I139" s="21">
        <f t="shared" ca="1" si="2"/>
        <v>33</v>
      </c>
      <c r="J139" s="10">
        <v>1</v>
      </c>
      <c r="K139" s="10">
        <v>5</v>
      </c>
      <c r="L139" s="10">
        <v>9</v>
      </c>
      <c r="M139" s="10" t="s">
        <v>7</v>
      </c>
      <c r="N139" s="10" t="s">
        <v>3</v>
      </c>
      <c r="O139" s="9" t="s">
        <v>7</v>
      </c>
    </row>
    <row r="140" spans="1:15" ht="15" thickBot="1" x14ac:dyDescent="0.4">
      <c r="A140" s="18">
        <v>4918</v>
      </c>
      <c r="B140" s="19" t="s">
        <v>309</v>
      </c>
      <c r="C140" s="19" t="s">
        <v>310</v>
      </c>
      <c r="D140" s="20">
        <v>291</v>
      </c>
      <c r="E140" s="21">
        <v>2</v>
      </c>
      <c r="F140" s="20">
        <f>SUM(D140*E140)/'Operative Alessandro Smajlovic'!$J140</f>
        <v>145.5</v>
      </c>
      <c r="G140" s="19" t="s">
        <v>13</v>
      </c>
      <c r="H140" s="22">
        <v>20197</v>
      </c>
      <c r="I140" s="21">
        <f t="shared" ca="1" si="2"/>
        <v>68</v>
      </c>
      <c r="J140" s="18">
        <v>4</v>
      </c>
      <c r="K140" s="18">
        <v>1</v>
      </c>
      <c r="L140" s="18">
        <v>3</v>
      </c>
      <c r="M140" s="18" t="s">
        <v>3</v>
      </c>
      <c r="N140" s="18" t="s">
        <v>3</v>
      </c>
      <c r="O140" s="23" t="s">
        <v>3</v>
      </c>
    </row>
    <row r="141" spans="1:15" ht="15" thickBot="1" x14ac:dyDescent="0.4">
      <c r="A141" s="10">
        <v>4453</v>
      </c>
      <c r="B141" s="24" t="s">
        <v>311</v>
      </c>
      <c r="C141" s="24" t="s">
        <v>312</v>
      </c>
      <c r="D141" s="25">
        <v>284</v>
      </c>
      <c r="E141" s="26">
        <v>5</v>
      </c>
      <c r="F141" s="20">
        <f>SUM(D141*E141)/'Operative Alessandro Smajlovic'!$J141</f>
        <v>473.33333333333331</v>
      </c>
      <c r="G141" s="24" t="s">
        <v>81</v>
      </c>
      <c r="H141" s="27">
        <v>34283</v>
      </c>
      <c r="I141" s="21">
        <f t="shared" ca="1" si="2"/>
        <v>29</v>
      </c>
      <c r="J141" s="10">
        <v>3</v>
      </c>
      <c r="K141" s="10">
        <v>2</v>
      </c>
      <c r="L141" s="10">
        <v>5</v>
      </c>
      <c r="M141" s="10" t="s">
        <v>3</v>
      </c>
      <c r="N141" s="10" t="s">
        <v>3</v>
      </c>
      <c r="O141" s="9" t="s">
        <v>7</v>
      </c>
    </row>
    <row r="142" spans="1:15" ht="15" thickBot="1" x14ac:dyDescent="0.4">
      <c r="A142" s="18">
        <v>4769</v>
      </c>
      <c r="B142" s="19" t="s">
        <v>313</v>
      </c>
      <c r="C142" s="19" t="s">
        <v>314</v>
      </c>
      <c r="D142" s="20">
        <v>285</v>
      </c>
      <c r="E142" s="21">
        <v>5</v>
      </c>
      <c r="F142" s="20">
        <f>SUM(D142*E142)/'Operative Alessandro Smajlovic'!$J142</f>
        <v>203.57142857142858</v>
      </c>
      <c r="G142" s="19" t="s">
        <v>129</v>
      </c>
      <c r="H142" s="22">
        <v>21961</v>
      </c>
      <c r="I142" s="21">
        <f t="shared" ca="1" si="2"/>
        <v>63</v>
      </c>
      <c r="J142" s="18">
        <v>7</v>
      </c>
      <c r="K142" s="18">
        <v>3</v>
      </c>
      <c r="L142" s="18">
        <v>1</v>
      </c>
      <c r="M142" s="18" t="s">
        <v>3</v>
      </c>
      <c r="N142" s="18" t="s">
        <v>7</v>
      </c>
      <c r="O142" s="23" t="s">
        <v>3</v>
      </c>
    </row>
    <row r="143" spans="1:15" ht="15" thickBot="1" x14ac:dyDescent="0.4">
      <c r="A143" s="10">
        <v>4375</v>
      </c>
      <c r="B143" s="24" t="s">
        <v>315</v>
      </c>
      <c r="C143" s="24" t="s">
        <v>316</v>
      </c>
      <c r="D143" s="25">
        <v>197</v>
      </c>
      <c r="E143" s="26">
        <v>6</v>
      </c>
      <c r="F143" s="20">
        <f>SUM(D143*E143)/'Operative Alessandro Smajlovic'!$J143</f>
        <v>168.85714285714286</v>
      </c>
      <c r="G143" s="24" t="s">
        <v>40</v>
      </c>
      <c r="H143" s="27">
        <v>24852</v>
      </c>
      <c r="I143" s="21">
        <f t="shared" ca="1" si="2"/>
        <v>55</v>
      </c>
      <c r="J143" s="10">
        <v>7</v>
      </c>
      <c r="K143" s="10">
        <v>4</v>
      </c>
      <c r="L143" s="10">
        <v>9</v>
      </c>
      <c r="M143" s="10" t="s">
        <v>7</v>
      </c>
      <c r="N143" s="10" t="s">
        <v>3</v>
      </c>
      <c r="O143" s="9" t="s">
        <v>3</v>
      </c>
    </row>
    <row r="144" spans="1:15" ht="29.5" thickBot="1" x14ac:dyDescent="0.4">
      <c r="A144" s="18">
        <v>5241</v>
      </c>
      <c r="B144" s="19" t="s">
        <v>317</v>
      </c>
      <c r="C144" s="19" t="s">
        <v>318</v>
      </c>
      <c r="D144" s="20">
        <v>234</v>
      </c>
      <c r="E144" s="21">
        <v>6</v>
      </c>
      <c r="F144" s="20">
        <f>SUM(D144*E144)/'Operative Alessandro Smajlovic'!$J144</f>
        <v>280.8</v>
      </c>
      <c r="G144" s="19" t="s">
        <v>63</v>
      </c>
      <c r="H144" s="22">
        <v>20114</v>
      </c>
      <c r="I144" s="21">
        <f t="shared" ca="1" si="2"/>
        <v>68</v>
      </c>
      <c r="J144" s="18">
        <v>5</v>
      </c>
      <c r="K144" s="18">
        <v>4</v>
      </c>
      <c r="L144" s="18">
        <v>5</v>
      </c>
      <c r="M144" s="18" t="s">
        <v>7</v>
      </c>
      <c r="N144" s="18" t="s">
        <v>7</v>
      </c>
      <c r="O144" s="23" t="s">
        <v>7</v>
      </c>
    </row>
    <row r="145" spans="1:15" ht="29.5" thickBot="1" x14ac:dyDescent="0.4">
      <c r="A145" s="10">
        <v>3445</v>
      </c>
      <c r="B145" s="24" t="s">
        <v>319</v>
      </c>
      <c r="C145" s="24" t="s">
        <v>320</v>
      </c>
      <c r="D145" s="25">
        <v>270</v>
      </c>
      <c r="E145" s="26">
        <v>10</v>
      </c>
      <c r="F145" s="20">
        <f>SUM(D145*E145)/'Operative Alessandro Smajlovic'!$J145</f>
        <v>900</v>
      </c>
      <c r="G145" s="24" t="s">
        <v>60</v>
      </c>
      <c r="H145" s="27">
        <v>27924</v>
      </c>
      <c r="I145" s="21">
        <f t="shared" ca="1" si="2"/>
        <v>47</v>
      </c>
      <c r="J145" s="10">
        <v>3</v>
      </c>
      <c r="K145" s="10">
        <v>1</v>
      </c>
      <c r="L145" s="10">
        <v>10</v>
      </c>
      <c r="M145" s="10" t="s">
        <v>3</v>
      </c>
      <c r="N145" s="10" t="s">
        <v>3</v>
      </c>
      <c r="O145" s="9" t="s">
        <v>3</v>
      </c>
    </row>
    <row r="146" spans="1:15" ht="15" thickBot="1" x14ac:dyDescent="0.4">
      <c r="A146" s="18">
        <v>4862</v>
      </c>
      <c r="B146" s="19" t="s">
        <v>321</v>
      </c>
      <c r="C146" s="19" t="s">
        <v>322</v>
      </c>
      <c r="D146" s="20">
        <v>56</v>
      </c>
      <c r="E146" s="21">
        <v>2</v>
      </c>
      <c r="F146" s="20">
        <f>SUM(D146*E146)/'Operative Alessandro Smajlovic'!$J146</f>
        <v>16</v>
      </c>
      <c r="G146" s="19" t="s">
        <v>233</v>
      </c>
      <c r="H146" s="22">
        <v>33396</v>
      </c>
      <c r="I146" s="21">
        <f t="shared" ca="1" si="2"/>
        <v>32</v>
      </c>
      <c r="J146" s="18">
        <v>7</v>
      </c>
      <c r="K146" s="18">
        <v>2</v>
      </c>
      <c r="L146" s="18">
        <v>5</v>
      </c>
      <c r="M146" s="18" t="s">
        <v>3</v>
      </c>
      <c r="N146" s="18" t="s">
        <v>3</v>
      </c>
      <c r="O146" s="23" t="s">
        <v>7</v>
      </c>
    </row>
    <row r="147" spans="1:15" ht="15" thickBot="1" x14ac:dyDescent="0.4">
      <c r="A147" s="10">
        <v>4024</v>
      </c>
      <c r="B147" s="24" t="s">
        <v>323</v>
      </c>
      <c r="C147" s="24" t="s">
        <v>324</v>
      </c>
      <c r="D147" s="25">
        <v>210</v>
      </c>
      <c r="E147" s="26">
        <v>5</v>
      </c>
      <c r="F147" s="20">
        <f>SUM(D147*E147)/'Operative Alessandro Smajlovic'!$J147</f>
        <v>210</v>
      </c>
      <c r="G147" s="24" t="s">
        <v>10</v>
      </c>
      <c r="H147" s="27">
        <v>22033</v>
      </c>
      <c r="I147" s="21">
        <f t="shared" ca="1" si="2"/>
        <v>63</v>
      </c>
      <c r="J147" s="10">
        <v>5</v>
      </c>
      <c r="K147" s="10">
        <v>1</v>
      </c>
      <c r="L147" s="10">
        <v>0</v>
      </c>
      <c r="M147" s="10" t="s">
        <v>3</v>
      </c>
      <c r="N147" s="10" t="s">
        <v>7</v>
      </c>
      <c r="O147" s="9" t="s">
        <v>7</v>
      </c>
    </row>
    <row r="148" spans="1:15" ht="15" thickBot="1" x14ac:dyDescent="0.4">
      <c r="A148" s="18">
        <v>4039</v>
      </c>
      <c r="B148" s="19" t="s">
        <v>325</v>
      </c>
      <c r="C148" s="19" t="s">
        <v>326</v>
      </c>
      <c r="D148" s="20">
        <v>251</v>
      </c>
      <c r="E148" s="21">
        <v>8</v>
      </c>
      <c r="F148" s="20">
        <f>SUM(D148*E148)/'Operative Alessandro Smajlovic'!$J148</f>
        <v>401.6</v>
      </c>
      <c r="G148" s="19" t="s">
        <v>114</v>
      </c>
      <c r="H148" s="22">
        <v>28716</v>
      </c>
      <c r="I148" s="21">
        <f t="shared" ca="1" si="2"/>
        <v>45</v>
      </c>
      <c r="J148" s="18">
        <v>5</v>
      </c>
      <c r="K148" s="18">
        <v>1</v>
      </c>
      <c r="L148" s="18">
        <v>4</v>
      </c>
      <c r="M148" s="18" t="s">
        <v>3</v>
      </c>
      <c r="N148" s="18" t="s">
        <v>3</v>
      </c>
      <c r="O148" s="23" t="s">
        <v>3</v>
      </c>
    </row>
    <row r="149" spans="1:15" ht="15" thickBot="1" x14ac:dyDescent="0.4">
      <c r="A149" s="10">
        <v>5017</v>
      </c>
      <c r="B149" s="24" t="s">
        <v>327</v>
      </c>
      <c r="C149" s="24" t="s">
        <v>328</v>
      </c>
      <c r="D149" s="25">
        <v>296</v>
      </c>
      <c r="E149" s="26">
        <v>9</v>
      </c>
      <c r="F149" s="20">
        <f>SUM(D149*E149)/'Operative Alessandro Smajlovic'!$J149</f>
        <v>2664</v>
      </c>
      <c r="G149" s="24" t="s">
        <v>171</v>
      </c>
      <c r="H149" s="27">
        <v>21338</v>
      </c>
      <c r="I149" s="21">
        <f t="shared" ca="1" si="2"/>
        <v>65</v>
      </c>
      <c r="J149" s="10">
        <v>1</v>
      </c>
      <c r="K149" s="10">
        <v>2</v>
      </c>
      <c r="L149" s="10">
        <v>0</v>
      </c>
      <c r="M149" s="10" t="s">
        <v>7</v>
      </c>
      <c r="N149" s="10" t="s">
        <v>3</v>
      </c>
      <c r="O149" s="9" t="s">
        <v>7</v>
      </c>
    </row>
    <row r="150" spans="1:15" ht="15" thickBot="1" x14ac:dyDescent="0.4">
      <c r="A150" s="18">
        <v>4388</v>
      </c>
      <c r="B150" s="19" t="s">
        <v>329</v>
      </c>
      <c r="C150" s="19" t="s">
        <v>330</v>
      </c>
      <c r="D150" s="20">
        <v>50</v>
      </c>
      <c r="E150" s="21">
        <v>8</v>
      </c>
      <c r="F150" s="20">
        <f>SUM(D150*E150)/'Operative Alessandro Smajlovic'!$J150</f>
        <v>133.33333333333334</v>
      </c>
      <c r="G150" s="19" t="s">
        <v>81</v>
      </c>
      <c r="H150" s="22">
        <v>25813</v>
      </c>
      <c r="I150" s="21">
        <f t="shared" ca="1" si="2"/>
        <v>52</v>
      </c>
      <c r="J150" s="18">
        <v>3</v>
      </c>
      <c r="K150" s="18">
        <v>4</v>
      </c>
      <c r="L150" s="18">
        <v>7</v>
      </c>
      <c r="M150" s="18" t="s">
        <v>7</v>
      </c>
      <c r="N150" s="18" t="s">
        <v>3</v>
      </c>
      <c r="O150" s="23" t="s">
        <v>7</v>
      </c>
    </row>
    <row r="151" spans="1:15" ht="15" thickBot="1" x14ac:dyDescent="0.4">
      <c r="A151" s="10">
        <v>3092</v>
      </c>
      <c r="B151" s="24" t="s">
        <v>331</v>
      </c>
      <c r="C151" s="24" t="s">
        <v>332</v>
      </c>
      <c r="D151" s="25">
        <v>105</v>
      </c>
      <c r="E151" s="26">
        <v>4</v>
      </c>
      <c r="F151" s="20">
        <f>SUM(D151*E151)/'Operative Alessandro Smajlovic'!$J151</f>
        <v>420</v>
      </c>
      <c r="G151" s="24" t="s">
        <v>6</v>
      </c>
      <c r="H151" s="27">
        <v>34761</v>
      </c>
      <c r="I151" s="21">
        <f t="shared" ca="1" si="2"/>
        <v>28</v>
      </c>
      <c r="J151" s="10">
        <v>1</v>
      </c>
      <c r="K151" s="10">
        <v>1</v>
      </c>
      <c r="L151" s="10">
        <v>7</v>
      </c>
      <c r="M151" s="10" t="s">
        <v>7</v>
      </c>
      <c r="N151" s="10" t="s">
        <v>7</v>
      </c>
      <c r="O151" s="9" t="s">
        <v>3</v>
      </c>
    </row>
    <row r="152" spans="1:15" ht="15" thickBot="1" x14ac:dyDescent="0.4">
      <c r="A152" s="18">
        <v>4770</v>
      </c>
      <c r="B152" s="19" t="s">
        <v>333</v>
      </c>
      <c r="C152" s="28" t="s">
        <v>334</v>
      </c>
      <c r="D152" s="20">
        <v>42</v>
      </c>
      <c r="E152" s="21">
        <v>10</v>
      </c>
      <c r="F152" s="20">
        <f>SUM(D152*E152)/'Operative Alessandro Smajlovic'!$J152</f>
        <v>420</v>
      </c>
      <c r="G152" s="19" t="s">
        <v>50</v>
      </c>
      <c r="H152" s="22">
        <v>26330</v>
      </c>
      <c r="I152" s="21">
        <f t="shared" ca="1" si="2"/>
        <v>51</v>
      </c>
      <c r="J152" s="18">
        <v>1</v>
      </c>
      <c r="K152" s="18">
        <v>2</v>
      </c>
      <c r="L152" s="18">
        <v>4</v>
      </c>
      <c r="M152" s="18" t="s">
        <v>7</v>
      </c>
      <c r="N152" s="18" t="s">
        <v>7</v>
      </c>
      <c r="O152" s="23" t="s">
        <v>3</v>
      </c>
    </row>
    <row r="153" spans="1:15" ht="15" thickBot="1" x14ac:dyDescent="0.4">
      <c r="A153" s="10">
        <v>5395</v>
      </c>
      <c r="B153" s="24" t="s">
        <v>335</v>
      </c>
      <c r="C153" s="24" t="s">
        <v>336</v>
      </c>
      <c r="D153" s="25">
        <v>300</v>
      </c>
      <c r="E153" s="26">
        <v>1</v>
      </c>
      <c r="F153" s="20">
        <f>SUM(D153*E153)/'Operative Alessandro Smajlovic'!$J153</f>
        <v>75</v>
      </c>
      <c r="G153" s="24" t="s">
        <v>233</v>
      </c>
      <c r="H153" s="27">
        <v>30234</v>
      </c>
      <c r="I153" s="21">
        <f t="shared" ca="1" si="2"/>
        <v>40</v>
      </c>
      <c r="J153" s="10">
        <v>4</v>
      </c>
      <c r="K153" s="10">
        <v>4</v>
      </c>
      <c r="L153" s="10">
        <v>7</v>
      </c>
      <c r="M153" s="10" t="s">
        <v>7</v>
      </c>
      <c r="N153" s="10" t="s">
        <v>3</v>
      </c>
      <c r="O153" s="9" t="s">
        <v>7</v>
      </c>
    </row>
    <row r="154" spans="1:15" ht="15" thickBot="1" x14ac:dyDescent="0.4">
      <c r="A154" s="18">
        <v>4665</v>
      </c>
      <c r="B154" s="19" t="s">
        <v>337</v>
      </c>
      <c r="C154" s="19" t="s">
        <v>338</v>
      </c>
      <c r="D154" s="20">
        <v>133</v>
      </c>
      <c r="E154" s="21">
        <v>8</v>
      </c>
      <c r="F154" s="20">
        <f>SUM(D154*E154)/'Operative Alessandro Smajlovic'!$J154</f>
        <v>354.66666666666669</v>
      </c>
      <c r="G154" s="19" t="s">
        <v>2</v>
      </c>
      <c r="H154" s="22">
        <v>33809</v>
      </c>
      <c r="I154" s="21">
        <f t="shared" ca="1" si="2"/>
        <v>31</v>
      </c>
      <c r="J154" s="18">
        <v>3</v>
      </c>
      <c r="K154" s="18">
        <v>3</v>
      </c>
      <c r="L154" s="18">
        <v>9</v>
      </c>
      <c r="M154" s="18" t="s">
        <v>7</v>
      </c>
      <c r="N154" s="18" t="s">
        <v>3</v>
      </c>
      <c r="O154" s="23" t="s">
        <v>3</v>
      </c>
    </row>
    <row r="155" spans="1:15" ht="15" thickBot="1" x14ac:dyDescent="0.4">
      <c r="A155" s="10">
        <v>4901</v>
      </c>
      <c r="B155" s="24" t="s">
        <v>339</v>
      </c>
      <c r="C155" s="24" t="s">
        <v>340</v>
      </c>
      <c r="D155" s="25">
        <v>230</v>
      </c>
      <c r="E155" s="26">
        <v>10</v>
      </c>
      <c r="F155" s="20">
        <f>SUM(D155*E155)/'Operative Alessandro Smajlovic'!$J155</f>
        <v>766.66666666666663</v>
      </c>
      <c r="G155" s="24" t="s">
        <v>78</v>
      </c>
      <c r="H155" s="27">
        <v>34219</v>
      </c>
      <c r="I155" s="21">
        <f t="shared" ca="1" si="2"/>
        <v>29</v>
      </c>
      <c r="J155" s="10">
        <v>3</v>
      </c>
      <c r="K155" s="10">
        <v>1</v>
      </c>
      <c r="L155" s="10">
        <v>0</v>
      </c>
      <c r="M155" s="10" t="s">
        <v>7</v>
      </c>
      <c r="N155" s="10" t="s">
        <v>3</v>
      </c>
      <c r="O155" s="9" t="s">
        <v>3</v>
      </c>
    </row>
    <row r="156" spans="1:15" ht="15" thickBot="1" x14ac:dyDescent="0.4">
      <c r="A156" s="18">
        <v>4346</v>
      </c>
      <c r="B156" s="19" t="s">
        <v>341</v>
      </c>
      <c r="C156" s="19" t="s">
        <v>342</v>
      </c>
      <c r="D156" s="20">
        <v>195</v>
      </c>
      <c r="E156" s="21">
        <v>4</v>
      </c>
      <c r="F156" s="20">
        <f>SUM(D156*E156)/'Operative Alessandro Smajlovic'!$J156</f>
        <v>390</v>
      </c>
      <c r="G156" s="19" t="s">
        <v>10</v>
      </c>
      <c r="H156" s="22">
        <v>28142</v>
      </c>
      <c r="I156" s="21">
        <f t="shared" ca="1" si="2"/>
        <v>46</v>
      </c>
      <c r="J156" s="18">
        <v>2</v>
      </c>
      <c r="K156" s="18">
        <v>1</v>
      </c>
      <c r="L156" s="18">
        <v>4</v>
      </c>
      <c r="M156" s="18" t="s">
        <v>3</v>
      </c>
      <c r="N156" s="18" t="s">
        <v>3</v>
      </c>
      <c r="O156" s="23" t="s">
        <v>3</v>
      </c>
    </row>
    <row r="157" spans="1:15" ht="15" thickBot="1" x14ac:dyDescent="0.4">
      <c r="A157" s="10">
        <v>4840</v>
      </c>
      <c r="B157" s="24" t="s">
        <v>343</v>
      </c>
      <c r="C157" s="30" t="s">
        <v>344</v>
      </c>
      <c r="D157" s="25">
        <v>51</v>
      </c>
      <c r="E157" s="26">
        <v>4</v>
      </c>
      <c r="F157" s="20">
        <f>SUM(D157*E157)/'Operative Alessandro Smajlovic'!$J157</f>
        <v>204</v>
      </c>
      <c r="G157" s="24" t="s">
        <v>88</v>
      </c>
      <c r="H157" s="27">
        <v>21950</v>
      </c>
      <c r="I157" s="21">
        <f t="shared" ca="1" si="2"/>
        <v>63</v>
      </c>
      <c r="J157" s="10">
        <v>1</v>
      </c>
      <c r="K157" s="10">
        <v>4</v>
      </c>
      <c r="L157" s="10">
        <v>8</v>
      </c>
      <c r="M157" s="10" t="s">
        <v>7</v>
      </c>
      <c r="N157" s="10" t="s">
        <v>7</v>
      </c>
      <c r="O157" s="9" t="s">
        <v>7</v>
      </c>
    </row>
    <row r="158" spans="1:15" ht="15" thickBot="1" x14ac:dyDescent="0.4">
      <c r="A158" s="18">
        <v>2565</v>
      </c>
      <c r="B158" s="19" t="s">
        <v>345</v>
      </c>
      <c r="C158" s="28" t="s">
        <v>346</v>
      </c>
      <c r="D158" s="20">
        <v>116</v>
      </c>
      <c r="E158" s="21">
        <v>7</v>
      </c>
      <c r="F158" s="20">
        <f>SUM(D158*E158)/'Operative Alessandro Smajlovic'!$J158</f>
        <v>162.4</v>
      </c>
      <c r="G158" s="19" t="s">
        <v>60</v>
      </c>
      <c r="H158" s="22">
        <v>22246</v>
      </c>
      <c r="I158" s="21">
        <f t="shared" ca="1" si="2"/>
        <v>62</v>
      </c>
      <c r="J158" s="18">
        <v>5</v>
      </c>
      <c r="K158" s="18">
        <v>2</v>
      </c>
      <c r="L158" s="18">
        <v>6</v>
      </c>
      <c r="M158" s="18" t="s">
        <v>7</v>
      </c>
      <c r="N158" s="18" t="s">
        <v>7</v>
      </c>
      <c r="O158" s="23" t="s">
        <v>3</v>
      </c>
    </row>
    <row r="159" spans="1:15" ht="15" thickBot="1" x14ac:dyDescent="0.4">
      <c r="A159" s="10">
        <v>3789</v>
      </c>
      <c r="B159" s="24" t="s">
        <v>347</v>
      </c>
      <c r="C159" s="24" t="s">
        <v>348</v>
      </c>
      <c r="D159" s="25">
        <v>258</v>
      </c>
      <c r="E159" s="26">
        <v>10</v>
      </c>
      <c r="F159" s="20">
        <f>SUM(D159*E159)/'Operative Alessandro Smajlovic'!$J159</f>
        <v>645</v>
      </c>
      <c r="G159" s="24" t="s">
        <v>129</v>
      </c>
      <c r="H159" s="27">
        <v>25639</v>
      </c>
      <c r="I159" s="21">
        <f t="shared" ca="1" si="2"/>
        <v>53</v>
      </c>
      <c r="J159" s="10">
        <v>4</v>
      </c>
      <c r="K159" s="10">
        <v>2</v>
      </c>
      <c r="L159" s="10">
        <v>8</v>
      </c>
      <c r="M159" s="10" t="s">
        <v>3</v>
      </c>
      <c r="N159" s="10" t="s">
        <v>7</v>
      </c>
      <c r="O159" s="9" t="s">
        <v>3</v>
      </c>
    </row>
    <row r="160" spans="1:15" ht="15" thickBot="1" x14ac:dyDescent="0.4">
      <c r="A160" s="18">
        <v>2445</v>
      </c>
      <c r="B160" s="19" t="s">
        <v>349</v>
      </c>
      <c r="C160" s="19" t="s">
        <v>350</v>
      </c>
      <c r="D160" s="20">
        <v>169</v>
      </c>
      <c r="E160" s="21">
        <v>2</v>
      </c>
      <c r="F160" s="20">
        <f>SUM(D160*E160)/'Operative Alessandro Smajlovic'!$J160</f>
        <v>84.5</v>
      </c>
      <c r="G160" s="19" t="s">
        <v>233</v>
      </c>
      <c r="H160" s="22">
        <v>31301</v>
      </c>
      <c r="I160" s="21">
        <f t="shared" ca="1" si="2"/>
        <v>37</v>
      </c>
      <c r="J160" s="18">
        <v>4</v>
      </c>
      <c r="K160" s="18">
        <v>2</v>
      </c>
      <c r="L160" s="18">
        <v>3</v>
      </c>
      <c r="M160" s="18" t="s">
        <v>3</v>
      </c>
      <c r="N160" s="18" t="s">
        <v>7</v>
      </c>
      <c r="O160" s="23" t="s">
        <v>7</v>
      </c>
    </row>
    <row r="161" spans="1:15" ht="15" thickBot="1" x14ac:dyDescent="0.4">
      <c r="A161" s="10">
        <v>5272</v>
      </c>
      <c r="B161" s="24" t="s">
        <v>351</v>
      </c>
      <c r="C161" s="24" t="s">
        <v>352</v>
      </c>
      <c r="D161" s="25">
        <v>296</v>
      </c>
      <c r="E161" s="26">
        <v>1</v>
      </c>
      <c r="F161" s="20">
        <f>SUM(D161*E161)/'Operative Alessandro Smajlovic'!$J161</f>
        <v>49.333333333333336</v>
      </c>
      <c r="G161" s="24" t="s">
        <v>21</v>
      </c>
      <c r="H161" s="27">
        <v>30854</v>
      </c>
      <c r="I161" s="21">
        <f t="shared" ca="1" si="2"/>
        <v>39</v>
      </c>
      <c r="J161" s="10">
        <v>6</v>
      </c>
      <c r="K161" s="10">
        <v>1</v>
      </c>
      <c r="L161" s="10">
        <v>9</v>
      </c>
      <c r="M161" s="10" t="s">
        <v>7</v>
      </c>
      <c r="N161" s="10" t="s">
        <v>7</v>
      </c>
      <c r="O161" s="9" t="s">
        <v>3</v>
      </c>
    </row>
    <row r="162" spans="1:15" ht="15" thickBot="1" x14ac:dyDescent="0.4">
      <c r="A162" s="18">
        <v>2560</v>
      </c>
      <c r="B162" s="19" t="s">
        <v>353</v>
      </c>
      <c r="C162" s="19" t="s">
        <v>354</v>
      </c>
      <c r="D162" s="20">
        <v>125</v>
      </c>
      <c r="E162" s="21">
        <v>7</v>
      </c>
      <c r="F162" s="20">
        <f>SUM(D162*E162)/'Operative Alessandro Smajlovic'!$J162</f>
        <v>437.5</v>
      </c>
      <c r="G162" s="19" t="s">
        <v>32</v>
      </c>
      <c r="H162" s="22">
        <v>30929</v>
      </c>
      <c r="I162" s="21">
        <f t="shared" ca="1" si="2"/>
        <v>38</v>
      </c>
      <c r="J162" s="18">
        <v>2</v>
      </c>
      <c r="K162" s="18">
        <v>5</v>
      </c>
      <c r="L162" s="18">
        <v>7</v>
      </c>
      <c r="M162" s="18" t="s">
        <v>3</v>
      </c>
      <c r="N162" s="18" t="s">
        <v>7</v>
      </c>
      <c r="O162" s="23" t="s">
        <v>7</v>
      </c>
    </row>
    <row r="163" spans="1:15" ht="15" thickBot="1" x14ac:dyDescent="0.4">
      <c r="A163" s="10">
        <v>4373</v>
      </c>
      <c r="B163" s="24" t="s">
        <v>355</v>
      </c>
      <c r="C163" s="24" t="s">
        <v>356</v>
      </c>
      <c r="D163" s="25">
        <v>125</v>
      </c>
      <c r="E163" s="26">
        <v>2</v>
      </c>
      <c r="F163" s="20">
        <f>SUM(D163*E163)/'Operative Alessandro Smajlovic'!$J163</f>
        <v>41.666666666666664</v>
      </c>
      <c r="G163" s="24" t="s">
        <v>117</v>
      </c>
      <c r="H163" s="27">
        <v>20623</v>
      </c>
      <c r="I163" s="21">
        <f t="shared" ca="1" si="2"/>
        <v>67</v>
      </c>
      <c r="J163" s="10">
        <v>6</v>
      </c>
      <c r="K163" s="10">
        <v>1</v>
      </c>
      <c r="L163" s="10">
        <v>2</v>
      </c>
      <c r="M163" s="10" t="s">
        <v>7</v>
      </c>
      <c r="N163" s="10" t="s">
        <v>7</v>
      </c>
      <c r="O163" s="9" t="s">
        <v>7</v>
      </c>
    </row>
    <row r="164" spans="1:15" ht="29" thickBot="1" x14ac:dyDescent="0.4">
      <c r="A164" s="18">
        <v>4847</v>
      </c>
      <c r="B164" s="19" t="s">
        <v>357</v>
      </c>
      <c r="C164" s="28" t="s">
        <v>358</v>
      </c>
      <c r="D164" s="20">
        <v>118</v>
      </c>
      <c r="E164" s="21">
        <v>1</v>
      </c>
      <c r="F164" s="20">
        <f>SUM(D164*E164)/'Operative Alessandro Smajlovic'!$J164</f>
        <v>59</v>
      </c>
      <c r="G164" s="19" t="s">
        <v>10</v>
      </c>
      <c r="H164" s="22">
        <v>26599</v>
      </c>
      <c r="I164" s="21">
        <f t="shared" ca="1" si="2"/>
        <v>50</v>
      </c>
      <c r="J164" s="18">
        <v>2</v>
      </c>
      <c r="K164" s="18">
        <v>1</v>
      </c>
      <c r="L164" s="18">
        <v>10</v>
      </c>
      <c r="M164" s="18" t="s">
        <v>3</v>
      </c>
      <c r="N164" s="18" t="s">
        <v>3</v>
      </c>
      <c r="O164" s="23" t="s">
        <v>7</v>
      </c>
    </row>
    <row r="165" spans="1:15" ht="15" thickBot="1" x14ac:dyDescent="0.4">
      <c r="A165" s="10">
        <v>5174</v>
      </c>
      <c r="B165" s="24" t="s">
        <v>359</v>
      </c>
      <c r="C165" s="24" t="s">
        <v>360</v>
      </c>
      <c r="D165" s="25">
        <v>166</v>
      </c>
      <c r="E165" s="26">
        <v>3</v>
      </c>
      <c r="F165" s="20">
        <f>SUM(D165*E165)/'Operative Alessandro Smajlovic'!$J165</f>
        <v>71.142857142857139</v>
      </c>
      <c r="G165" s="24" t="s">
        <v>57</v>
      </c>
      <c r="H165" s="27">
        <v>30960</v>
      </c>
      <c r="I165" s="21">
        <f t="shared" ca="1" si="2"/>
        <v>38</v>
      </c>
      <c r="J165" s="10">
        <v>7</v>
      </c>
      <c r="K165" s="10">
        <v>5</v>
      </c>
      <c r="L165" s="10">
        <v>4</v>
      </c>
      <c r="M165" s="10" t="s">
        <v>3</v>
      </c>
      <c r="N165" s="10" t="s">
        <v>7</v>
      </c>
      <c r="O165" s="9" t="s">
        <v>7</v>
      </c>
    </row>
    <row r="166" spans="1:15" ht="15" thickBot="1" x14ac:dyDescent="0.4">
      <c r="A166" s="18">
        <v>4520</v>
      </c>
      <c r="B166" s="19" t="s">
        <v>361</v>
      </c>
      <c r="C166" s="19" t="s">
        <v>362</v>
      </c>
      <c r="D166" s="20">
        <v>35</v>
      </c>
      <c r="E166" s="21">
        <v>3</v>
      </c>
      <c r="F166" s="20">
        <f>SUM(D166*E166)/'Operative Alessandro Smajlovic'!$J166</f>
        <v>26.25</v>
      </c>
      <c r="G166" s="19" t="s">
        <v>2</v>
      </c>
      <c r="H166" s="22">
        <v>23186</v>
      </c>
      <c r="I166" s="21">
        <f t="shared" ca="1" si="2"/>
        <v>60</v>
      </c>
      <c r="J166" s="18">
        <v>4</v>
      </c>
      <c r="K166" s="18">
        <v>1</v>
      </c>
      <c r="L166" s="18">
        <v>5</v>
      </c>
      <c r="M166" s="18" t="s">
        <v>7</v>
      </c>
      <c r="N166" s="18" t="s">
        <v>7</v>
      </c>
      <c r="O166" s="23" t="s">
        <v>7</v>
      </c>
    </row>
    <row r="167" spans="1:15" ht="15" thickBot="1" x14ac:dyDescent="0.4">
      <c r="A167" s="10">
        <v>5440</v>
      </c>
      <c r="B167" s="24" t="s">
        <v>363</v>
      </c>
      <c r="C167" s="24" t="s">
        <v>364</v>
      </c>
      <c r="D167" s="25">
        <v>92</v>
      </c>
      <c r="E167" s="26">
        <v>6</v>
      </c>
      <c r="F167" s="20">
        <f>SUM(D167*E167)/'Operative Alessandro Smajlovic'!$J167</f>
        <v>78.857142857142861</v>
      </c>
      <c r="G167" s="24" t="s">
        <v>40</v>
      </c>
      <c r="H167" s="27">
        <v>33285</v>
      </c>
      <c r="I167" s="21">
        <f t="shared" ca="1" si="2"/>
        <v>32</v>
      </c>
      <c r="J167" s="10">
        <v>7</v>
      </c>
      <c r="K167" s="10">
        <v>5</v>
      </c>
      <c r="L167" s="10">
        <v>10</v>
      </c>
      <c r="M167" s="10" t="s">
        <v>3</v>
      </c>
      <c r="N167" s="10" t="s">
        <v>3</v>
      </c>
      <c r="O167" s="9" t="s">
        <v>7</v>
      </c>
    </row>
    <row r="168" spans="1:15" ht="29.5" thickBot="1" x14ac:dyDescent="0.4">
      <c r="A168" s="18">
        <v>2786</v>
      </c>
      <c r="B168" s="19" t="s">
        <v>365</v>
      </c>
      <c r="C168" s="19" t="s">
        <v>366</v>
      </c>
      <c r="D168" s="20">
        <v>236</v>
      </c>
      <c r="E168" s="21">
        <v>10</v>
      </c>
      <c r="F168" s="20">
        <f>SUM(D168*E168)/'Operative Alessandro Smajlovic'!$J168</f>
        <v>393.33333333333331</v>
      </c>
      <c r="G168" s="19" t="s">
        <v>21</v>
      </c>
      <c r="H168" s="22">
        <v>26474</v>
      </c>
      <c r="I168" s="21">
        <f t="shared" ca="1" si="2"/>
        <v>51</v>
      </c>
      <c r="J168" s="18">
        <v>6</v>
      </c>
      <c r="K168" s="18">
        <v>3</v>
      </c>
      <c r="L168" s="18">
        <v>3</v>
      </c>
      <c r="M168" s="18" t="s">
        <v>7</v>
      </c>
      <c r="N168" s="18" t="s">
        <v>3</v>
      </c>
      <c r="O168" s="23" t="s">
        <v>7</v>
      </c>
    </row>
    <row r="169" spans="1:15" ht="15" thickBot="1" x14ac:dyDescent="0.4">
      <c r="A169" s="10">
        <v>3986</v>
      </c>
      <c r="B169" s="24" t="s">
        <v>367</v>
      </c>
      <c r="C169" s="24" t="s">
        <v>368</v>
      </c>
      <c r="D169" s="25">
        <v>201</v>
      </c>
      <c r="E169" s="26">
        <v>10</v>
      </c>
      <c r="F169" s="20">
        <f>SUM(D169*E169)/'Operative Alessandro Smajlovic'!$J169</f>
        <v>1005</v>
      </c>
      <c r="G169" s="24" t="s">
        <v>21</v>
      </c>
      <c r="H169" s="27">
        <v>22803</v>
      </c>
      <c r="I169" s="21">
        <f t="shared" ca="1" si="2"/>
        <v>61</v>
      </c>
      <c r="J169" s="10">
        <v>2</v>
      </c>
      <c r="K169" s="10">
        <v>2</v>
      </c>
      <c r="L169" s="10">
        <v>5</v>
      </c>
      <c r="M169" s="10" t="s">
        <v>7</v>
      </c>
      <c r="N169" s="10" t="s">
        <v>7</v>
      </c>
      <c r="O169" s="9" t="s">
        <v>7</v>
      </c>
    </row>
    <row r="170" spans="1:15" ht="15" thickBot="1" x14ac:dyDescent="0.4">
      <c r="A170" s="18">
        <v>5065</v>
      </c>
      <c r="B170" s="19" t="s">
        <v>369</v>
      </c>
      <c r="C170" s="19" t="s">
        <v>370</v>
      </c>
      <c r="D170" s="20">
        <v>192</v>
      </c>
      <c r="E170" s="21">
        <v>9</v>
      </c>
      <c r="F170" s="20">
        <f>SUM(D170*E170)/'Operative Alessandro Smajlovic'!$J170</f>
        <v>864</v>
      </c>
      <c r="G170" s="19" t="s">
        <v>27</v>
      </c>
      <c r="H170" s="22">
        <v>33602</v>
      </c>
      <c r="I170" s="21">
        <f t="shared" ca="1" si="2"/>
        <v>31</v>
      </c>
      <c r="J170" s="18">
        <v>2</v>
      </c>
      <c r="K170" s="18">
        <v>5</v>
      </c>
      <c r="L170" s="18">
        <v>1</v>
      </c>
      <c r="M170" s="18" t="s">
        <v>3</v>
      </c>
      <c r="N170" s="18" t="s">
        <v>3</v>
      </c>
      <c r="O170" s="23" t="s">
        <v>3</v>
      </c>
    </row>
    <row r="171" spans="1:15" ht="15" thickBot="1" x14ac:dyDescent="0.4">
      <c r="A171" s="10">
        <v>3150</v>
      </c>
      <c r="B171" s="24" t="s">
        <v>371</v>
      </c>
      <c r="C171" s="24" t="s">
        <v>372</v>
      </c>
      <c r="D171" s="25">
        <v>51</v>
      </c>
      <c r="E171" s="26">
        <v>8</v>
      </c>
      <c r="F171" s="20">
        <f>SUM(D171*E171)/'Operative Alessandro Smajlovic'!$J171</f>
        <v>408</v>
      </c>
      <c r="G171" s="24" t="s">
        <v>57</v>
      </c>
      <c r="H171" s="27">
        <v>22688</v>
      </c>
      <c r="I171" s="21">
        <f t="shared" ca="1" si="2"/>
        <v>61</v>
      </c>
      <c r="J171" s="10">
        <v>1</v>
      </c>
      <c r="K171" s="10">
        <v>4</v>
      </c>
      <c r="L171" s="10">
        <v>7</v>
      </c>
      <c r="M171" s="10" t="s">
        <v>7</v>
      </c>
      <c r="N171" s="10" t="s">
        <v>7</v>
      </c>
      <c r="O171" s="9" t="s">
        <v>7</v>
      </c>
    </row>
    <row r="172" spans="1:15" ht="15" thickBot="1" x14ac:dyDescent="0.4">
      <c r="A172" s="18">
        <v>5410</v>
      </c>
      <c r="B172" s="19" t="s">
        <v>373</v>
      </c>
      <c r="C172" s="19" t="s">
        <v>205</v>
      </c>
      <c r="D172" s="20">
        <v>233</v>
      </c>
      <c r="E172" s="21">
        <v>1</v>
      </c>
      <c r="F172" s="20">
        <f>SUM(D172*E172)/'Operative Alessandro Smajlovic'!$J172</f>
        <v>58.25</v>
      </c>
      <c r="G172" s="19" t="s">
        <v>16</v>
      </c>
      <c r="H172" s="22">
        <v>21801</v>
      </c>
      <c r="I172" s="21">
        <f t="shared" ca="1" si="2"/>
        <v>63</v>
      </c>
      <c r="J172" s="18">
        <v>4</v>
      </c>
      <c r="K172" s="18">
        <v>4</v>
      </c>
      <c r="L172" s="18">
        <v>3</v>
      </c>
      <c r="M172" s="18" t="s">
        <v>7</v>
      </c>
      <c r="N172" s="18" t="s">
        <v>3</v>
      </c>
      <c r="O172" s="23" t="s">
        <v>3</v>
      </c>
    </row>
    <row r="173" spans="1:15" ht="15" thickBot="1" x14ac:dyDescent="0.4">
      <c r="A173" s="10">
        <v>4411</v>
      </c>
      <c r="B173" s="24" t="s">
        <v>374</v>
      </c>
      <c r="C173" s="24" t="s">
        <v>375</v>
      </c>
      <c r="D173" s="25">
        <v>107</v>
      </c>
      <c r="E173" s="26">
        <v>9</v>
      </c>
      <c r="F173" s="20">
        <f>SUM(D173*E173)/'Operative Alessandro Smajlovic'!$J173</f>
        <v>240.75</v>
      </c>
      <c r="G173" s="24" t="s">
        <v>233</v>
      </c>
      <c r="H173" s="27">
        <v>33158</v>
      </c>
      <c r="I173" s="21">
        <f t="shared" ca="1" si="2"/>
        <v>32</v>
      </c>
      <c r="J173" s="10">
        <v>4</v>
      </c>
      <c r="K173" s="10">
        <v>1</v>
      </c>
      <c r="L173" s="10">
        <v>2</v>
      </c>
      <c r="M173" s="10" t="s">
        <v>3</v>
      </c>
      <c r="N173" s="10" t="s">
        <v>3</v>
      </c>
      <c r="O173" s="9" t="s">
        <v>7</v>
      </c>
    </row>
    <row r="174" spans="1:15" ht="15" thickBot="1" x14ac:dyDescent="0.4">
      <c r="A174" s="18">
        <v>4747</v>
      </c>
      <c r="B174" s="19" t="s">
        <v>376</v>
      </c>
      <c r="C174" s="19" t="s">
        <v>377</v>
      </c>
      <c r="D174" s="20">
        <v>96</v>
      </c>
      <c r="E174" s="21">
        <v>2</v>
      </c>
      <c r="F174" s="20">
        <f>SUM(D174*E174)/'Operative Alessandro Smajlovic'!$J174</f>
        <v>38.4</v>
      </c>
      <c r="G174" s="19" t="s">
        <v>2</v>
      </c>
      <c r="H174" s="22">
        <v>31615</v>
      </c>
      <c r="I174" s="21">
        <f t="shared" ca="1" si="2"/>
        <v>37</v>
      </c>
      <c r="J174" s="18">
        <v>5</v>
      </c>
      <c r="K174" s="18">
        <v>5</v>
      </c>
      <c r="L174" s="18">
        <v>2</v>
      </c>
      <c r="M174" s="18" t="s">
        <v>3</v>
      </c>
      <c r="N174" s="18" t="s">
        <v>7</v>
      </c>
      <c r="O174" s="23" t="s">
        <v>7</v>
      </c>
    </row>
    <row r="175" spans="1:15" ht="15" thickBot="1" x14ac:dyDescent="0.4">
      <c r="A175" s="10">
        <v>5186</v>
      </c>
      <c r="B175" s="24" t="s">
        <v>378</v>
      </c>
      <c r="C175" s="24" t="s">
        <v>379</v>
      </c>
      <c r="D175" s="25">
        <v>190</v>
      </c>
      <c r="E175" s="26">
        <v>7</v>
      </c>
      <c r="F175" s="20">
        <f>SUM(D175*E175)/'Operative Alessandro Smajlovic'!$J175</f>
        <v>266</v>
      </c>
      <c r="G175" s="24" t="s">
        <v>6</v>
      </c>
      <c r="H175" s="27">
        <v>28255</v>
      </c>
      <c r="I175" s="21">
        <f t="shared" ca="1" si="2"/>
        <v>46</v>
      </c>
      <c r="J175" s="10">
        <v>5</v>
      </c>
      <c r="K175" s="10">
        <v>4</v>
      </c>
      <c r="L175" s="10">
        <v>4</v>
      </c>
      <c r="M175" s="10" t="s">
        <v>7</v>
      </c>
      <c r="N175" s="10" t="s">
        <v>3</v>
      </c>
      <c r="O175" s="9" t="s">
        <v>7</v>
      </c>
    </row>
    <row r="176" spans="1:15" ht="15" thickBot="1" x14ac:dyDescent="0.4">
      <c r="A176" s="18">
        <v>4270</v>
      </c>
      <c r="B176" s="19" t="s">
        <v>380</v>
      </c>
      <c r="C176" s="19" t="s">
        <v>381</v>
      </c>
      <c r="D176" s="20">
        <v>245</v>
      </c>
      <c r="E176" s="21">
        <v>3</v>
      </c>
      <c r="F176" s="20">
        <f>SUM(D176*E176)/'Operative Alessandro Smajlovic'!$J176</f>
        <v>735</v>
      </c>
      <c r="G176" s="19" t="s">
        <v>151</v>
      </c>
      <c r="H176" s="22">
        <v>28478</v>
      </c>
      <c r="I176" s="21">
        <f t="shared" ca="1" si="2"/>
        <v>45</v>
      </c>
      <c r="J176" s="18">
        <v>1</v>
      </c>
      <c r="K176" s="18">
        <v>3</v>
      </c>
      <c r="L176" s="18">
        <v>6</v>
      </c>
      <c r="M176" s="18" t="s">
        <v>3</v>
      </c>
      <c r="N176" s="18" t="s">
        <v>7</v>
      </c>
      <c r="O176" s="23" t="s">
        <v>3</v>
      </c>
    </row>
    <row r="177" spans="1:15" ht="15" thickBot="1" x14ac:dyDescent="0.4">
      <c r="A177" s="10">
        <v>2531</v>
      </c>
      <c r="B177" s="24" t="s">
        <v>382</v>
      </c>
      <c r="C177" s="24" t="s">
        <v>383</v>
      </c>
      <c r="D177" s="25">
        <v>233</v>
      </c>
      <c r="E177" s="26">
        <v>9</v>
      </c>
      <c r="F177" s="20">
        <f>SUM(D177*E177)/'Operative Alessandro Smajlovic'!$J177</f>
        <v>699</v>
      </c>
      <c r="G177" s="24" t="s">
        <v>176</v>
      </c>
      <c r="H177" s="27">
        <v>20114</v>
      </c>
      <c r="I177" s="21">
        <f t="shared" ca="1" si="2"/>
        <v>68</v>
      </c>
      <c r="J177" s="10">
        <v>3</v>
      </c>
      <c r="K177" s="10">
        <v>3</v>
      </c>
      <c r="L177" s="10">
        <v>2</v>
      </c>
      <c r="M177" s="10" t="s">
        <v>3</v>
      </c>
      <c r="N177" s="10" t="s">
        <v>7</v>
      </c>
      <c r="O177" s="9" t="s">
        <v>7</v>
      </c>
    </row>
    <row r="178" spans="1:15" ht="15" thickBot="1" x14ac:dyDescent="0.4">
      <c r="A178" s="18">
        <v>2440</v>
      </c>
      <c r="B178" s="19" t="s">
        <v>384</v>
      </c>
      <c r="C178" s="19" t="s">
        <v>385</v>
      </c>
      <c r="D178" s="20">
        <v>279</v>
      </c>
      <c r="E178" s="21">
        <v>5</v>
      </c>
      <c r="F178" s="20">
        <f>SUM(D178*E178)/'Operative Alessandro Smajlovic'!$J178</f>
        <v>348.75</v>
      </c>
      <c r="G178" s="19" t="s">
        <v>16</v>
      </c>
      <c r="H178" s="22">
        <v>27118</v>
      </c>
      <c r="I178" s="21">
        <f t="shared" ca="1" si="2"/>
        <v>49</v>
      </c>
      <c r="J178" s="18">
        <v>4</v>
      </c>
      <c r="K178" s="18">
        <v>2</v>
      </c>
      <c r="L178" s="18">
        <v>2</v>
      </c>
      <c r="M178" s="18" t="s">
        <v>3</v>
      </c>
      <c r="N178" s="18" t="s">
        <v>3</v>
      </c>
      <c r="O178" s="23" t="s">
        <v>3</v>
      </c>
    </row>
    <row r="179" spans="1:15" ht="15" thickBot="1" x14ac:dyDescent="0.4">
      <c r="A179" s="10">
        <v>4761</v>
      </c>
      <c r="B179" s="24" t="s">
        <v>386</v>
      </c>
      <c r="C179" s="24" t="s">
        <v>387</v>
      </c>
      <c r="D179" s="25">
        <v>252</v>
      </c>
      <c r="E179" s="26">
        <v>9</v>
      </c>
      <c r="F179" s="20">
        <f>SUM(D179*E179)/'Operative Alessandro Smajlovic'!$J179</f>
        <v>756</v>
      </c>
      <c r="G179" s="24" t="s">
        <v>96</v>
      </c>
      <c r="H179" s="27">
        <v>26695</v>
      </c>
      <c r="I179" s="21">
        <f t="shared" ca="1" si="2"/>
        <v>50</v>
      </c>
      <c r="J179" s="10">
        <v>3</v>
      </c>
      <c r="K179" s="10">
        <v>1</v>
      </c>
      <c r="L179" s="10">
        <v>8</v>
      </c>
      <c r="M179" s="10" t="s">
        <v>7</v>
      </c>
      <c r="N179" s="10" t="s">
        <v>7</v>
      </c>
      <c r="O179" s="9" t="s">
        <v>7</v>
      </c>
    </row>
    <row r="180" spans="1:15" ht="29.5" thickBot="1" x14ac:dyDescent="0.4">
      <c r="A180" s="18">
        <v>5491</v>
      </c>
      <c r="B180" s="19" t="s">
        <v>388</v>
      </c>
      <c r="C180" s="19" t="s">
        <v>389</v>
      </c>
      <c r="D180" s="20">
        <v>281</v>
      </c>
      <c r="E180" s="21">
        <v>2</v>
      </c>
      <c r="F180" s="20">
        <f>SUM(D180*E180)/'Operative Alessandro Smajlovic'!$J180</f>
        <v>281</v>
      </c>
      <c r="G180" s="19" t="s">
        <v>54</v>
      </c>
      <c r="H180" s="22">
        <v>31244</v>
      </c>
      <c r="I180" s="21">
        <f t="shared" ca="1" si="2"/>
        <v>38</v>
      </c>
      <c r="J180" s="18">
        <v>2</v>
      </c>
      <c r="K180" s="18">
        <v>2</v>
      </c>
      <c r="L180" s="18">
        <v>5</v>
      </c>
      <c r="M180" s="18" t="s">
        <v>3</v>
      </c>
      <c r="N180" s="18" t="s">
        <v>7</v>
      </c>
      <c r="O180" s="23" t="s">
        <v>7</v>
      </c>
    </row>
    <row r="181" spans="1:15" ht="15" thickBot="1" x14ac:dyDescent="0.4">
      <c r="A181" s="10">
        <v>5171</v>
      </c>
      <c r="B181" s="24" t="s">
        <v>390</v>
      </c>
      <c r="C181" s="24" t="s">
        <v>391</v>
      </c>
      <c r="D181" s="25">
        <v>97</v>
      </c>
      <c r="E181" s="26">
        <v>2</v>
      </c>
      <c r="F181" s="20">
        <f>SUM(D181*E181)/'Operative Alessandro Smajlovic'!$J181</f>
        <v>48.5</v>
      </c>
      <c r="G181" s="24" t="s">
        <v>233</v>
      </c>
      <c r="H181" s="27">
        <v>33243</v>
      </c>
      <c r="I181" s="21">
        <f t="shared" ca="1" si="2"/>
        <v>32</v>
      </c>
      <c r="J181" s="10">
        <v>4</v>
      </c>
      <c r="K181" s="10">
        <v>3</v>
      </c>
      <c r="L181" s="10">
        <v>4</v>
      </c>
      <c r="M181" s="10" t="s">
        <v>3</v>
      </c>
      <c r="N181" s="10" t="s">
        <v>3</v>
      </c>
      <c r="O181" s="9" t="s">
        <v>7</v>
      </c>
    </row>
    <row r="182" spans="1:15" ht="15" thickBot="1" x14ac:dyDescent="0.4">
      <c r="A182" s="18">
        <v>4990</v>
      </c>
      <c r="B182" s="19" t="s">
        <v>392</v>
      </c>
      <c r="C182" s="19" t="s">
        <v>393</v>
      </c>
      <c r="D182" s="20">
        <v>81</v>
      </c>
      <c r="E182" s="21">
        <v>6</v>
      </c>
      <c r="F182" s="20">
        <f>SUM(D182*E182)/'Operative Alessandro Smajlovic'!$J182</f>
        <v>69.428571428571431</v>
      </c>
      <c r="G182" s="19" t="s">
        <v>129</v>
      </c>
      <c r="H182" s="22">
        <v>28147</v>
      </c>
      <c r="I182" s="21">
        <f t="shared" ca="1" si="2"/>
        <v>46</v>
      </c>
      <c r="J182" s="18">
        <v>7</v>
      </c>
      <c r="K182" s="18">
        <v>3</v>
      </c>
      <c r="L182" s="18">
        <v>7</v>
      </c>
      <c r="M182" s="18" t="s">
        <v>7</v>
      </c>
      <c r="N182" s="18" t="s">
        <v>3</v>
      </c>
      <c r="O182" s="23" t="s">
        <v>3</v>
      </c>
    </row>
    <row r="183" spans="1:15" ht="15" thickBot="1" x14ac:dyDescent="0.4">
      <c r="A183" s="10">
        <v>4501</v>
      </c>
      <c r="B183" s="24" t="s">
        <v>394</v>
      </c>
      <c r="C183" s="24" t="s">
        <v>395</v>
      </c>
      <c r="D183" s="25">
        <v>147</v>
      </c>
      <c r="E183" s="26">
        <v>8</v>
      </c>
      <c r="F183" s="20">
        <f>SUM(D183*E183)/'Operative Alessandro Smajlovic'!$J183</f>
        <v>1176</v>
      </c>
      <c r="G183" s="24" t="s">
        <v>63</v>
      </c>
      <c r="H183" s="27">
        <v>23956</v>
      </c>
      <c r="I183" s="21">
        <f t="shared" ca="1" si="2"/>
        <v>58</v>
      </c>
      <c r="J183" s="10">
        <v>1</v>
      </c>
      <c r="K183" s="10">
        <v>3</v>
      </c>
      <c r="L183" s="10">
        <v>4</v>
      </c>
      <c r="M183" s="10" t="s">
        <v>3</v>
      </c>
      <c r="N183" s="10" t="s">
        <v>7</v>
      </c>
      <c r="O183" s="9" t="s">
        <v>7</v>
      </c>
    </row>
    <row r="184" spans="1:15" ht="15" thickBot="1" x14ac:dyDescent="0.4">
      <c r="A184" s="18">
        <v>4150</v>
      </c>
      <c r="B184" s="19" t="s">
        <v>396</v>
      </c>
      <c r="C184" s="19" t="s">
        <v>397</v>
      </c>
      <c r="D184" s="20">
        <v>182</v>
      </c>
      <c r="E184" s="21">
        <v>9</v>
      </c>
      <c r="F184" s="20">
        <f>SUM(D184*E184)/'Operative Alessandro Smajlovic'!$J184</f>
        <v>273</v>
      </c>
      <c r="G184" s="19" t="s">
        <v>35</v>
      </c>
      <c r="H184" s="22">
        <v>33355</v>
      </c>
      <c r="I184" s="21">
        <f t="shared" ca="1" si="2"/>
        <v>32</v>
      </c>
      <c r="J184" s="18">
        <v>6</v>
      </c>
      <c r="K184" s="18">
        <v>2</v>
      </c>
      <c r="L184" s="18">
        <v>7</v>
      </c>
      <c r="M184" s="18" t="s">
        <v>7</v>
      </c>
      <c r="N184" s="18" t="s">
        <v>3</v>
      </c>
      <c r="O184" s="23" t="s">
        <v>7</v>
      </c>
    </row>
    <row r="185" spans="1:15" ht="15" thickBot="1" x14ac:dyDescent="0.4">
      <c r="A185" s="10">
        <v>4230</v>
      </c>
      <c r="B185" s="24" t="s">
        <v>398</v>
      </c>
      <c r="C185" s="24" t="s">
        <v>399</v>
      </c>
      <c r="D185" s="25">
        <v>152</v>
      </c>
      <c r="E185" s="26">
        <v>2</v>
      </c>
      <c r="F185" s="20">
        <f>SUM(D185*E185)/'Operative Alessandro Smajlovic'!$J185</f>
        <v>76</v>
      </c>
      <c r="G185" s="24" t="s">
        <v>134</v>
      </c>
      <c r="H185" s="27">
        <v>31471</v>
      </c>
      <c r="I185" s="21">
        <f t="shared" ca="1" si="2"/>
        <v>37</v>
      </c>
      <c r="J185" s="10">
        <v>4</v>
      </c>
      <c r="K185" s="10">
        <v>1</v>
      </c>
      <c r="L185" s="10">
        <v>3</v>
      </c>
      <c r="M185" s="10" t="s">
        <v>7</v>
      </c>
      <c r="N185" s="10" t="s">
        <v>3</v>
      </c>
      <c r="O185" s="9" t="s">
        <v>7</v>
      </c>
    </row>
    <row r="186" spans="1:15" ht="15" thickBot="1" x14ac:dyDescent="0.4">
      <c r="A186" s="18">
        <v>2611</v>
      </c>
      <c r="B186" s="19" t="s">
        <v>400</v>
      </c>
      <c r="C186" s="19" t="s">
        <v>401</v>
      </c>
      <c r="D186" s="20">
        <v>75</v>
      </c>
      <c r="E186" s="21">
        <v>9</v>
      </c>
      <c r="F186" s="20">
        <f>SUM(D186*E186)/'Operative Alessandro Smajlovic'!$J186</f>
        <v>675</v>
      </c>
      <c r="G186" s="19" t="s">
        <v>27</v>
      </c>
      <c r="H186" s="22">
        <v>29420</v>
      </c>
      <c r="I186" s="21">
        <f t="shared" ca="1" si="2"/>
        <v>43</v>
      </c>
      <c r="J186" s="18">
        <v>1</v>
      </c>
      <c r="K186" s="18">
        <v>4</v>
      </c>
      <c r="L186" s="18">
        <v>6</v>
      </c>
      <c r="M186" s="18" t="s">
        <v>7</v>
      </c>
      <c r="N186" s="18" t="s">
        <v>3</v>
      </c>
      <c r="O186" s="23" t="s">
        <v>7</v>
      </c>
    </row>
    <row r="187" spans="1:15" ht="15" thickBot="1" x14ac:dyDescent="0.4">
      <c r="A187" s="10">
        <v>2332</v>
      </c>
      <c r="B187" s="24" t="s">
        <v>402</v>
      </c>
      <c r="C187" s="24" t="s">
        <v>403</v>
      </c>
      <c r="D187" s="25">
        <v>35</v>
      </c>
      <c r="E187" s="26">
        <v>5</v>
      </c>
      <c r="F187" s="20">
        <f>SUM(D187*E187)/'Operative Alessandro Smajlovic'!$J187</f>
        <v>43.75</v>
      </c>
      <c r="G187" s="24" t="s">
        <v>134</v>
      </c>
      <c r="H187" s="27">
        <v>34105</v>
      </c>
      <c r="I187" s="21">
        <f t="shared" ca="1" si="2"/>
        <v>30</v>
      </c>
      <c r="J187" s="10">
        <v>4</v>
      </c>
      <c r="K187" s="10">
        <v>3</v>
      </c>
      <c r="L187" s="10">
        <v>4</v>
      </c>
      <c r="M187" s="10" t="s">
        <v>7</v>
      </c>
      <c r="N187" s="10" t="s">
        <v>7</v>
      </c>
      <c r="O187" s="9" t="s">
        <v>7</v>
      </c>
    </row>
    <row r="188" spans="1:15" ht="15" thickBot="1" x14ac:dyDescent="0.4">
      <c r="A188" s="18">
        <v>3884</v>
      </c>
      <c r="B188" s="19" t="s">
        <v>404</v>
      </c>
      <c r="C188" s="19" t="s">
        <v>405</v>
      </c>
      <c r="D188" s="20">
        <v>144</v>
      </c>
      <c r="E188" s="21">
        <v>7</v>
      </c>
      <c r="F188" s="20">
        <f>SUM(D188*E188)/'Operative Alessandro Smajlovic'!$J188</f>
        <v>336</v>
      </c>
      <c r="G188" s="19" t="s">
        <v>69</v>
      </c>
      <c r="H188" s="22">
        <v>27447</v>
      </c>
      <c r="I188" s="21">
        <f t="shared" ca="1" si="2"/>
        <v>48</v>
      </c>
      <c r="J188" s="18">
        <v>3</v>
      </c>
      <c r="K188" s="18">
        <v>1</v>
      </c>
      <c r="L188" s="18">
        <v>5</v>
      </c>
      <c r="M188" s="18" t="s">
        <v>7</v>
      </c>
      <c r="N188" s="18" t="s">
        <v>3</v>
      </c>
      <c r="O188" s="23" t="s">
        <v>7</v>
      </c>
    </row>
    <row r="189" spans="1:15" ht="15" thickBot="1" x14ac:dyDescent="0.4">
      <c r="A189" s="10">
        <v>4176</v>
      </c>
      <c r="B189" s="24" t="s">
        <v>406</v>
      </c>
      <c r="C189" s="24" t="s">
        <v>407</v>
      </c>
      <c r="D189" s="25">
        <v>297</v>
      </c>
      <c r="E189" s="26">
        <v>2</v>
      </c>
      <c r="F189" s="20">
        <f>SUM(D189*E189)/'Operative Alessandro Smajlovic'!$J189</f>
        <v>99</v>
      </c>
      <c r="G189" s="24" t="s">
        <v>45</v>
      </c>
      <c r="H189" s="27">
        <v>25298</v>
      </c>
      <c r="I189" s="21">
        <f t="shared" ca="1" si="2"/>
        <v>54</v>
      </c>
      <c r="J189" s="10">
        <v>6</v>
      </c>
      <c r="K189" s="10">
        <v>4</v>
      </c>
      <c r="L189" s="10">
        <v>1</v>
      </c>
      <c r="M189" s="10" t="s">
        <v>7</v>
      </c>
      <c r="N189" s="10" t="s">
        <v>3</v>
      </c>
      <c r="O189" s="9" t="s">
        <v>7</v>
      </c>
    </row>
    <row r="190" spans="1:15" ht="15" thickBot="1" x14ac:dyDescent="0.4">
      <c r="A190" s="18">
        <v>4635</v>
      </c>
      <c r="B190" s="19" t="s">
        <v>408</v>
      </c>
      <c r="C190" s="19" t="s">
        <v>409</v>
      </c>
      <c r="D190" s="20">
        <v>80</v>
      </c>
      <c r="E190" s="21">
        <v>2</v>
      </c>
      <c r="F190" s="20">
        <f>SUM(D190*E190)/'Operative Alessandro Smajlovic'!$J190</f>
        <v>26.666666666666668</v>
      </c>
      <c r="G190" s="19" t="s">
        <v>54</v>
      </c>
      <c r="H190" s="22">
        <v>25011</v>
      </c>
      <c r="I190" s="21">
        <f t="shared" ca="1" si="2"/>
        <v>55</v>
      </c>
      <c r="J190" s="18">
        <v>6</v>
      </c>
      <c r="K190" s="18">
        <v>3</v>
      </c>
      <c r="L190" s="18">
        <v>6</v>
      </c>
      <c r="M190" s="18" t="s">
        <v>7</v>
      </c>
      <c r="N190" s="18" t="s">
        <v>7</v>
      </c>
      <c r="O190" s="23" t="s">
        <v>3</v>
      </c>
    </row>
    <row r="191" spans="1:15" ht="15" thickBot="1" x14ac:dyDescent="0.4">
      <c r="A191" s="10">
        <v>3614</v>
      </c>
      <c r="B191" s="24" t="s">
        <v>410</v>
      </c>
      <c r="C191" s="30" t="s">
        <v>411</v>
      </c>
      <c r="D191" s="25">
        <v>62</v>
      </c>
      <c r="E191" s="26">
        <v>1</v>
      </c>
      <c r="F191" s="20">
        <f>SUM(D191*E191)/'Operative Alessandro Smajlovic'!$J191</f>
        <v>8.8571428571428577</v>
      </c>
      <c r="G191" s="24" t="s">
        <v>176</v>
      </c>
      <c r="H191" s="27">
        <v>26451</v>
      </c>
      <c r="I191" s="21">
        <f t="shared" ca="1" si="2"/>
        <v>51</v>
      </c>
      <c r="J191" s="10">
        <v>7</v>
      </c>
      <c r="K191" s="10">
        <v>5</v>
      </c>
      <c r="L191" s="10">
        <v>2</v>
      </c>
      <c r="M191" s="10" t="s">
        <v>7</v>
      </c>
      <c r="N191" s="10" t="s">
        <v>3</v>
      </c>
      <c r="O191" s="9" t="s">
        <v>3</v>
      </c>
    </row>
    <row r="192" spans="1:15" ht="15" thickBot="1" x14ac:dyDescent="0.4">
      <c r="A192" s="18">
        <v>3610</v>
      </c>
      <c r="B192" s="19" t="s">
        <v>412</v>
      </c>
      <c r="C192" s="19" t="s">
        <v>413</v>
      </c>
      <c r="D192" s="20">
        <v>87</v>
      </c>
      <c r="E192" s="21">
        <v>9</v>
      </c>
      <c r="F192" s="20">
        <f>SUM(D192*E192)/'Operative Alessandro Smajlovic'!$J192</f>
        <v>156.6</v>
      </c>
      <c r="G192" s="19" t="s">
        <v>69</v>
      </c>
      <c r="H192" s="22">
        <v>30463</v>
      </c>
      <c r="I192" s="21">
        <f t="shared" ca="1" si="2"/>
        <v>40</v>
      </c>
      <c r="J192" s="18">
        <v>5</v>
      </c>
      <c r="K192" s="18">
        <v>3</v>
      </c>
      <c r="L192" s="18">
        <v>5</v>
      </c>
      <c r="M192" s="18" t="s">
        <v>3</v>
      </c>
      <c r="N192" s="18" t="s">
        <v>7</v>
      </c>
      <c r="O192" s="23" t="s">
        <v>3</v>
      </c>
    </row>
    <row r="193" spans="1:15" ht="15" thickBot="1" x14ac:dyDescent="0.4">
      <c r="A193" s="10">
        <v>3116</v>
      </c>
      <c r="B193" s="24" t="s">
        <v>414</v>
      </c>
      <c r="C193" s="24" t="s">
        <v>415</v>
      </c>
      <c r="D193" s="25">
        <v>20</v>
      </c>
      <c r="E193" s="26">
        <v>5</v>
      </c>
      <c r="F193" s="20">
        <f>SUM(D193*E193)/'Operative Alessandro Smajlovic'!$J193</f>
        <v>25</v>
      </c>
      <c r="G193" s="24" t="s">
        <v>111</v>
      </c>
      <c r="H193" s="27">
        <v>27124</v>
      </c>
      <c r="I193" s="21">
        <f t="shared" ca="1" si="2"/>
        <v>49</v>
      </c>
      <c r="J193" s="10">
        <v>4</v>
      </c>
      <c r="K193" s="10">
        <v>3</v>
      </c>
      <c r="L193" s="10">
        <v>10</v>
      </c>
      <c r="M193" s="10" t="s">
        <v>7</v>
      </c>
      <c r="N193" s="10" t="s">
        <v>7</v>
      </c>
      <c r="O193" s="9" t="s">
        <v>3</v>
      </c>
    </row>
    <row r="194" spans="1:15" ht="15" thickBot="1" x14ac:dyDescent="0.4">
      <c r="A194" s="18">
        <v>3585</v>
      </c>
      <c r="B194" s="19" t="s">
        <v>416</v>
      </c>
      <c r="C194" s="19" t="s">
        <v>417</v>
      </c>
      <c r="D194" s="20">
        <v>103</v>
      </c>
      <c r="E194" s="21">
        <v>4</v>
      </c>
      <c r="F194" s="20">
        <f>SUM(D194*E194)/'Operative Alessandro Smajlovic'!$J194</f>
        <v>206</v>
      </c>
      <c r="G194" s="19" t="s">
        <v>10</v>
      </c>
      <c r="H194" s="22">
        <v>24477</v>
      </c>
      <c r="I194" s="21">
        <f t="shared" ca="1" si="2"/>
        <v>56</v>
      </c>
      <c r="J194" s="18">
        <v>2</v>
      </c>
      <c r="K194" s="18">
        <v>5</v>
      </c>
      <c r="L194" s="18">
        <v>7</v>
      </c>
      <c r="M194" s="18" t="s">
        <v>3</v>
      </c>
      <c r="N194" s="18" t="s">
        <v>7</v>
      </c>
      <c r="O194" s="23" t="s">
        <v>7</v>
      </c>
    </row>
    <row r="195" spans="1:15" ht="15" thickBot="1" x14ac:dyDescent="0.4">
      <c r="A195" s="10">
        <v>3535</v>
      </c>
      <c r="B195" s="24" t="s">
        <v>418</v>
      </c>
      <c r="C195" s="24" t="s">
        <v>419</v>
      </c>
      <c r="D195" s="25">
        <v>279</v>
      </c>
      <c r="E195" s="26">
        <v>8</v>
      </c>
      <c r="F195" s="20">
        <f>SUM(D195*E195)/'Operative Alessandro Smajlovic'!$J195</f>
        <v>446.4</v>
      </c>
      <c r="G195" s="24" t="s">
        <v>171</v>
      </c>
      <c r="H195" s="27">
        <v>23086</v>
      </c>
      <c r="I195" s="21">
        <f t="shared" ref="I195:I258" ca="1" si="3">INT((TODAY()-H195)/365.25)</f>
        <v>60</v>
      </c>
      <c r="J195" s="10">
        <v>5</v>
      </c>
      <c r="K195" s="10">
        <v>2</v>
      </c>
      <c r="L195" s="10">
        <v>3</v>
      </c>
      <c r="M195" s="10" t="s">
        <v>7</v>
      </c>
      <c r="N195" s="10" t="s">
        <v>7</v>
      </c>
      <c r="O195" s="9" t="s">
        <v>7</v>
      </c>
    </row>
    <row r="196" spans="1:15" ht="15" thickBot="1" x14ac:dyDescent="0.4">
      <c r="A196" s="18">
        <v>3088</v>
      </c>
      <c r="B196" s="19" t="s">
        <v>420</v>
      </c>
      <c r="C196" s="28" t="s">
        <v>421</v>
      </c>
      <c r="D196" s="20">
        <v>122</v>
      </c>
      <c r="E196" s="21">
        <v>1</v>
      </c>
      <c r="F196" s="20">
        <f>SUM(D196*E196)/'Operative Alessandro Smajlovic'!$J196</f>
        <v>61</v>
      </c>
      <c r="G196" s="19" t="s">
        <v>278</v>
      </c>
      <c r="H196" s="22">
        <v>32074</v>
      </c>
      <c r="I196" s="21">
        <f t="shared" ca="1" si="3"/>
        <v>35</v>
      </c>
      <c r="J196" s="18">
        <v>2</v>
      </c>
      <c r="K196" s="18">
        <v>3</v>
      </c>
      <c r="L196" s="18">
        <v>6</v>
      </c>
      <c r="M196" s="18" t="s">
        <v>7</v>
      </c>
      <c r="N196" s="18" t="s">
        <v>7</v>
      </c>
      <c r="O196" s="23" t="s">
        <v>7</v>
      </c>
    </row>
    <row r="197" spans="1:15" ht="15" thickBot="1" x14ac:dyDescent="0.4">
      <c r="A197" s="10">
        <v>4719</v>
      </c>
      <c r="B197" s="24" t="s">
        <v>422</v>
      </c>
      <c r="C197" s="24" t="s">
        <v>423</v>
      </c>
      <c r="D197" s="25">
        <v>181</v>
      </c>
      <c r="E197" s="26">
        <v>8</v>
      </c>
      <c r="F197" s="20">
        <f>SUM(D197*E197)/'Operative Alessandro Smajlovic'!$J197</f>
        <v>362</v>
      </c>
      <c r="G197" s="24" t="s">
        <v>6</v>
      </c>
      <c r="H197" s="27">
        <v>28153</v>
      </c>
      <c r="I197" s="21">
        <f t="shared" ca="1" si="3"/>
        <v>46</v>
      </c>
      <c r="J197" s="10">
        <v>4</v>
      </c>
      <c r="K197" s="10">
        <v>3</v>
      </c>
      <c r="L197" s="10">
        <v>8</v>
      </c>
      <c r="M197" s="10" t="s">
        <v>7</v>
      </c>
      <c r="N197" s="10" t="s">
        <v>7</v>
      </c>
      <c r="O197" s="9" t="s">
        <v>3</v>
      </c>
    </row>
    <row r="198" spans="1:15" ht="15" thickBot="1" x14ac:dyDescent="0.4">
      <c r="A198" s="18">
        <v>2517</v>
      </c>
      <c r="B198" s="19" t="s">
        <v>424</v>
      </c>
      <c r="C198" s="19" t="s">
        <v>425</v>
      </c>
      <c r="D198" s="20">
        <v>139</v>
      </c>
      <c r="E198" s="21">
        <v>3</v>
      </c>
      <c r="F198" s="20">
        <f>SUM(D198*E198)/'Operative Alessandro Smajlovic'!$J198</f>
        <v>208.5</v>
      </c>
      <c r="G198" s="19" t="s">
        <v>88</v>
      </c>
      <c r="H198" s="22">
        <v>28186</v>
      </c>
      <c r="I198" s="21">
        <f t="shared" ca="1" si="3"/>
        <v>46</v>
      </c>
      <c r="J198" s="18">
        <v>2</v>
      </c>
      <c r="K198" s="18">
        <v>5</v>
      </c>
      <c r="L198" s="18">
        <v>8</v>
      </c>
      <c r="M198" s="18" t="s">
        <v>3</v>
      </c>
      <c r="N198" s="18" t="s">
        <v>7</v>
      </c>
      <c r="O198" s="23" t="s">
        <v>7</v>
      </c>
    </row>
    <row r="199" spans="1:15" ht="15" thickBot="1" x14ac:dyDescent="0.4">
      <c r="A199" s="10">
        <v>3314</v>
      </c>
      <c r="B199" s="24" t="s">
        <v>426</v>
      </c>
      <c r="C199" s="24" t="s">
        <v>427</v>
      </c>
      <c r="D199" s="25">
        <v>239</v>
      </c>
      <c r="E199" s="26">
        <v>7</v>
      </c>
      <c r="F199" s="20">
        <f>SUM(D199*E199)/'Operative Alessandro Smajlovic'!$J199</f>
        <v>278.83333333333331</v>
      </c>
      <c r="G199" s="24" t="s">
        <v>151</v>
      </c>
      <c r="H199" s="27">
        <v>31416</v>
      </c>
      <c r="I199" s="21">
        <f t="shared" ca="1" si="3"/>
        <v>37</v>
      </c>
      <c r="J199" s="10">
        <v>6</v>
      </c>
      <c r="K199" s="10">
        <v>3</v>
      </c>
      <c r="L199" s="10">
        <v>4</v>
      </c>
      <c r="M199" s="10" t="s">
        <v>7</v>
      </c>
      <c r="N199" s="10" t="s">
        <v>7</v>
      </c>
      <c r="O199" s="9" t="s">
        <v>3</v>
      </c>
    </row>
    <row r="200" spans="1:15" ht="15" thickBot="1" x14ac:dyDescent="0.4">
      <c r="A200" s="18">
        <v>5294</v>
      </c>
      <c r="B200" s="19" t="s">
        <v>428</v>
      </c>
      <c r="C200" s="19" t="s">
        <v>429</v>
      </c>
      <c r="D200" s="20">
        <v>281</v>
      </c>
      <c r="E200" s="21">
        <v>4</v>
      </c>
      <c r="F200" s="20">
        <f>SUM(D200*E200)/'Operative Alessandro Smajlovic'!$J200</f>
        <v>1124</v>
      </c>
      <c r="G200" s="19" t="s">
        <v>24</v>
      </c>
      <c r="H200" s="22">
        <v>27267</v>
      </c>
      <c r="I200" s="21">
        <f t="shared" ca="1" si="3"/>
        <v>48</v>
      </c>
      <c r="J200" s="18">
        <v>1</v>
      </c>
      <c r="K200" s="18">
        <v>3</v>
      </c>
      <c r="L200" s="18">
        <v>3</v>
      </c>
      <c r="M200" s="18" t="s">
        <v>3</v>
      </c>
      <c r="N200" s="18" t="s">
        <v>3</v>
      </c>
      <c r="O200" s="23" t="s">
        <v>7</v>
      </c>
    </row>
    <row r="201" spans="1:15" ht="29" thickBot="1" x14ac:dyDescent="0.4">
      <c r="A201" s="10">
        <v>4821</v>
      </c>
      <c r="B201" s="24" t="s">
        <v>430</v>
      </c>
      <c r="C201" s="30" t="s">
        <v>431</v>
      </c>
      <c r="D201" s="25">
        <v>239</v>
      </c>
      <c r="E201" s="26">
        <v>3</v>
      </c>
      <c r="F201" s="20">
        <f>SUM(D201*E201)/'Operative Alessandro Smajlovic'!$J201</f>
        <v>179.25</v>
      </c>
      <c r="G201" s="24" t="s">
        <v>278</v>
      </c>
      <c r="H201" s="27">
        <v>24630</v>
      </c>
      <c r="I201" s="21">
        <f t="shared" ca="1" si="3"/>
        <v>56</v>
      </c>
      <c r="J201" s="10">
        <v>4</v>
      </c>
      <c r="K201" s="10">
        <v>3</v>
      </c>
      <c r="L201" s="10">
        <v>6</v>
      </c>
      <c r="M201" s="10" t="s">
        <v>7</v>
      </c>
      <c r="N201" s="10" t="s">
        <v>7</v>
      </c>
      <c r="O201" s="9" t="s">
        <v>7</v>
      </c>
    </row>
    <row r="202" spans="1:15" ht="15" thickBot="1" x14ac:dyDescent="0.4">
      <c r="A202" s="18">
        <v>2640</v>
      </c>
      <c r="B202" s="19" t="s">
        <v>432</v>
      </c>
      <c r="C202" s="19" t="s">
        <v>433</v>
      </c>
      <c r="D202" s="20">
        <v>178</v>
      </c>
      <c r="E202" s="21">
        <v>7</v>
      </c>
      <c r="F202" s="20">
        <f>SUM(D202*E202)/'Operative Alessandro Smajlovic'!$J202</f>
        <v>249.2</v>
      </c>
      <c r="G202" s="19" t="s">
        <v>114</v>
      </c>
      <c r="H202" s="22">
        <v>33220</v>
      </c>
      <c r="I202" s="21">
        <f t="shared" ca="1" si="3"/>
        <v>32</v>
      </c>
      <c r="J202" s="18">
        <v>5</v>
      </c>
      <c r="K202" s="18">
        <v>2</v>
      </c>
      <c r="L202" s="18">
        <v>7</v>
      </c>
      <c r="M202" s="18" t="s">
        <v>7</v>
      </c>
      <c r="N202" s="18" t="s">
        <v>3</v>
      </c>
      <c r="O202" s="23" t="s">
        <v>3</v>
      </c>
    </row>
    <row r="203" spans="1:15" ht="15" thickBot="1" x14ac:dyDescent="0.4">
      <c r="A203" s="10">
        <v>4456</v>
      </c>
      <c r="B203" s="24" t="s">
        <v>434</v>
      </c>
      <c r="C203" s="24" t="s">
        <v>435</v>
      </c>
      <c r="D203" s="25">
        <v>28</v>
      </c>
      <c r="E203" s="26">
        <v>1</v>
      </c>
      <c r="F203" s="20">
        <f>SUM(D203*E203)/'Operative Alessandro Smajlovic'!$J203</f>
        <v>14</v>
      </c>
      <c r="G203" s="24" t="s">
        <v>278</v>
      </c>
      <c r="H203" s="27">
        <v>33279</v>
      </c>
      <c r="I203" s="21">
        <f t="shared" ca="1" si="3"/>
        <v>32</v>
      </c>
      <c r="J203" s="10">
        <v>2</v>
      </c>
      <c r="K203" s="10">
        <v>3</v>
      </c>
      <c r="L203" s="10">
        <v>9</v>
      </c>
      <c r="M203" s="10" t="s">
        <v>7</v>
      </c>
      <c r="N203" s="10" t="s">
        <v>7</v>
      </c>
      <c r="O203" s="9" t="s">
        <v>3</v>
      </c>
    </row>
    <row r="204" spans="1:15" ht="15" thickBot="1" x14ac:dyDescent="0.4">
      <c r="A204" s="18">
        <v>3850</v>
      </c>
      <c r="B204" s="19" t="s">
        <v>436</v>
      </c>
      <c r="C204" s="19" t="s">
        <v>437</v>
      </c>
      <c r="D204" s="20">
        <v>38</v>
      </c>
      <c r="E204" s="21">
        <v>3</v>
      </c>
      <c r="F204" s="20">
        <f>SUM(D204*E204)/'Operative Alessandro Smajlovic'!$J204</f>
        <v>22.8</v>
      </c>
      <c r="G204" s="19" t="s">
        <v>57</v>
      </c>
      <c r="H204" s="22">
        <v>24723</v>
      </c>
      <c r="I204" s="21">
        <f t="shared" ca="1" si="3"/>
        <v>55</v>
      </c>
      <c r="J204" s="18">
        <v>5</v>
      </c>
      <c r="K204" s="18">
        <v>2</v>
      </c>
      <c r="L204" s="18">
        <v>6</v>
      </c>
      <c r="M204" s="18" t="s">
        <v>3</v>
      </c>
      <c r="N204" s="18" t="s">
        <v>7</v>
      </c>
      <c r="O204" s="23" t="s">
        <v>7</v>
      </c>
    </row>
    <row r="205" spans="1:15" ht="15" thickBot="1" x14ac:dyDescent="0.4">
      <c r="A205" s="10">
        <v>5254</v>
      </c>
      <c r="B205" s="24" t="s">
        <v>438</v>
      </c>
      <c r="C205" s="24" t="s">
        <v>439</v>
      </c>
      <c r="D205" s="25">
        <v>30</v>
      </c>
      <c r="E205" s="26">
        <v>3</v>
      </c>
      <c r="F205" s="20">
        <f>SUM(D205*E205)/'Operative Alessandro Smajlovic'!$J205</f>
        <v>12.857142857142858</v>
      </c>
      <c r="G205" s="24" t="s">
        <v>176</v>
      </c>
      <c r="H205" s="27">
        <v>29838</v>
      </c>
      <c r="I205" s="21">
        <f t="shared" ca="1" si="3"/>
        <v>41</v>
      </c>
      <c r="J205" s="10">
        <v>7</v>
      </c>
      <c r="K205" s="10">
        <v>4</v>
      </c>
      <c r="L205" s="10">
        <v>0</v>
      </c>
      <c r="M205" s="10" t="s">
        <v>7</v>
      </c>
      <c r="N205" s="10" t="s">
        <v>7</v>
      </c>
      <c r="O205" s="9" t="s">
        <v>3</v>
      </c>
    </row>
    <row r="206" spans="1:15" ht="29.5" thickBot="1" x14ac:dyDescent="0.4">
      <c r="A206" s="18">
        <v>4023</v>
      </c>
      <c r="B206" s="19" t="s">
        <v>440</v>
      </c>
      <c r="C206" s="19" t="s">
        <v>441</v>
      </c>
      <c r="D206" s="20">
        <v>83</v>
      </c>
      <c r="E206" s="21">
        <v>6</v>
      </c>
      <c r="F206" s="20">
        <f>SUM(D206*E206)/'Operative Alessandro Smajlovic'!$J206</f>
        <v>99.6</v>
      </c>
      <c r="G206" s="19" t="s">
        <v>114</v>
      </c>
      <c r="H206" s="22">
        <v>31007</v>
      </c>
      <c r="I206" s="21">
        <f t="shared" ca="1" si="3"/>
        <v>38</v>
      </c>
      <c r="J206" s="18">
        <v>5</v>
      </c>
      <c r="K206" s="18">
        <v>5</v>
      </c>
      <c r="L206" s="18">
        <v>1</v>
      </c>
      <c r="M206" s="18" t="s">
        <v>7</v>
      </c>
      <c r="N206" s="18" t="s">
        <v>3</v>
      </c>
      <c r="O206" s="23" t="s">
        <v>3</v>
      </c>
    </row>
    <row r="207" spans="1:15" ht="15" thickBot="1" x14ac:dyDescent="0.4">
      <c r="A207" s="10">
        <v>5142</v>
      </c>
      <c r="B207" s="24" t="s">
        <v>442</v>
      </c>
      <c r="C207" s="24" t="s">
        <v>443</v>
      </c>
      <c r="D207" s="25">
        <v>100</v>
      </c>
      <c r="E207" s="26">
        <v>8</v>
      </c>
      <c r="F207" s="20">
        <f>SUM(D207*E207)/'Operative Alessandro Smajlovic'!$J207</f>
        <v>266.66666666666669</v>
      </c>
      <c r="G207" s="24" t="s">
        <v>124</v>
      </c>
      <c r="H207" s="27">
        <v>22497</v>
      </c>
      <c r="I207" s="21">
        <f t="shared" ca="1" si="3"/>
        <v>62</v>
      </c>
      <c r="J207" s="10">
        <v>3</v>
      </c>
      <c r="K207" s="10">
        <v>3</v>
      </c>
      <c r="L207" s="10">
        <v>7</v>
      </c>
      <c r="M207" s="10" t="s">
        <v>7</v>
      </c>
      <c r="N207" s="10" t="s">
        <v>7</v>
      </c>
      <c r="O207" s="9" t="s">
        <v>7</v>
      </c>
    </row>
    <row r="208" spans="1:15" ht="15" thickBot="1" x14ac:dyDescent="0.4">
      <c r="A208" s="18">
        <v>3596</v>
      </c>
      <c r="B208" s="19" t="s">
        <v>444</v>
      </c>
      <c r="C208" s="19" t="s">
        <v>445</v>
      </c>
      <c r="D208" s="20">
        <v>64</v>
      </c>
      <c r="E208" s="21">
        <v>1</v>
      </c>
      <c r="F208" s="20">
        <f>SUM(D208*E208)/'Operative Alessandro Smajlovic'!$J208</f>
        <v>12.8</v>
      </c>
      <c r="G208" s="19" t="s">
        <v>233</v>
      </c>
      <c r="H208" s="22">
        <v>31453</v>
      </c>
      <c r="I208" s="21">
        <f t="shared" ca="1" si="3"/>
        <v>37</v>
      </c>
      <c r="J208" s="18">
        <v>5</v>
      </c>
      <c r="K208" s="18">
        <v>2</v>
      </c>
      <c r="L208" s="18">
        <v>3</v>
      </c>
      <c r="M208" s="18" t="s">
        <v>7</v>
      </c>
      <c r="N208" s="18" t="s">
        <v>3</v>
      </c>
      <c r="O208" s="23" t="s">
        <v>3</v>
      </c>
    </row>
    <row r="209" spans="1:15" ht="15" thickBot="1" x14ac:dyDescent="0.4">
      <c r="A209" s="10">
        <v>2339</v>
      </c>
      <c r="B209" s="24" t="s">
        <v>446</v>
      </c>
      <c r="C209" s="24" t="s">
        <v>447</v>
      </c>
      <c r="D209" s="25">
        <v>100</v>
      </c>
      <c r="E209" s="26">
        <v>3</v>
      </c>
      <c r="F209" s="20">
        <f>SUM(D209*E209)/'Operative Alessandro Smajlovic'!$J209</f>
        <v>150</v>
      </c>
      <c r="G209" s="24" t="s">
        <v>166</v>
      </c>
      <c r="H209" s="27">
        <v>31835</v>
      </c>
      <c r="I209" s="21">
        <f t="shared" ca="1" si="3"/>
        <v>36</v>
      </c>
      <c r="J209" s="10">
        <v>2</v>
      </c>
      <c r="K209" s="10">
        <v>4</v>
      </c>
      <c r="L209" s="10">
        <v>3</v>
      </c>
      <c r="M209" s="10" t="s">
        <v>7</v>
      </c>
      <c r="N209" s="10" t="s">
        <v>7</v>
      </c>
      <c r="O209" s="9" t="s">
        <v>7</v>
      </c>
    </row>
    <row r="210" spans="1:15" ht="15" thickBot="1" x14ac:dyDescent="0.4">
      <c r="A210" s="18">
        <v>4756</v>
      </c>
      <c r="B210" s="19" t="s">
        <v>448</v>
      </c>
      <c r="C210" s="28" t="s">
        <v>449</v>
      </c>
      <c r="D210" s="20">
        <v>168</v>
      </c>
      <c r="E210" s="21">
        <v>10</v>
      </c>
      <c r="F210" s="20">
        <f>SUM(D210*E210)/'Operative Alessandro Smajlovic'!$J210</f>
        <v>1680</v>
      </c>
      <c r="G210" s="19" t="s">
        <v>124</v>
      </c>
      <c r="H210" s="22">
        <v>28729</v>
      </c>
      <c r="I210" s="21">
        <f t="shared" ca="1" si="3"/>
        <v>44</v>
      </c>
      <c r="J210" s="18">
        <v>1</v>
      </c>
      <c r="K210" s="18">
        <v>2</v>
      </c>
      <c r="L210" s="18">
        <v>4</v>
      </c>
      <c r="M210" s="18" t="s">
        <v>7</v>
      </c>
      <c r="N210" s="18" t="s">
        <v>7</v>
      </c>
      <c r="O210" s="23" t="s">
        <v>3</v>
      </c>
    </row>
    <row r="211" spans="1:15" ht="15" thickBot="1" x14ac:dyDescent="0.4">
      <c r="A211" s="10">
        <v>4203</v>
      </c>
      <c r="B211" s="24" t="s">
        <v>450</v>
      </c>
      <c r="C211" s="24" t="s">
        <v>451</v>
      </c>
      <c r="D211" s="25">
        <v>64</v>
      </c>
      <c r="E211" s="26">
        <v>7</v>
      </c>
      <c r="F211" s="20">
        <f>SUM(D211*E211)/'Operative Alessandro Smajlovic'!$J211</f>
        <v>149.33333333333334</v>
      </c>
      <c r="G211" s="24" t="s">
        <v>114</v>
      </c>
      <c r="H211" s="27">
        <v>30283</v>
      </c>
      <c r="I211" s="21">
        <f t="shared" ca="1" si="3"/>
        <v>40</v>
      </c>
      <c r="J211" s="10">
        <v>3</v>
      </c>
      <c r="K211" s="10">
        <v>3</v>
      </c>
      <c r="L211" s="10">
        <v>8</v>
      </c>
      <c r="M211" s="10" t="s">
        <v>7</v>
      </c>
      <c r="N211" s="10" t="s">
        <v>7</v>
      </c>
      <c r="O211" s="9" t="s">
        <v>3</v>
      </c>
    </row>
    <row r="212" spans="1:15" ht="15" thickBot="1" x14ac:dyDescent="0.4">
      <c r="A212" s="18">
        <v>3789</v>
      </c>
      <c r="B212" s="19" t="s">
        <v>452</v>
      </c>
      <c r="C212" s="19" t="s">
        <v>453</v>
      </c>
      <c r="D212" s="20">
        <v>225</v>
      </c>
      <c r="E212" s="21">
        <v>4</v>
      </c>
      <c r="F212" s="20">
        <f>SUM(D212*E212)/'Operative Alessandro Smajlovic'!$J212</f>
        <v>128.57142857142858</v>
      </c>
      <c r="G212" s="19" t="s">
        <v>6</v>
      </c>
      <c r="H212" s="22">
        <v>27375</v>
      </c>
      <c r="I212" s="21">
        <f t="shared" ca="1" si="3"/>
        <v>48</v>
      </c>
      <c r="J212" s="18">
        <v>7</v>
      </c>
      <c r="K212" s="18">
        <v>3</v>
      </c>
      <c r="L212" s="18">
        <v>0</v>
      </c>
      <c r="M212" s="18" t="s">
        <v>3</v>
      </c>
      <c r="N212" s="18" t="s">
        <v>3</v>
      </c>
      <c r="O212" s="23" t="s">
        <v>3</v>
      </c>
    </row>
    <row r="213" spans="1:15" ht="15" thickBot="1" x14ac:dyDescent="0.4">
      <c r="A213" s="10">
        <v>3474</v>
      </c>
      <c r="B213" s="24" t="s">
        <v>454</v>
      </c>
      <c r="C213" s="24" t="s">
        <v>455</v>
      </c>
      <c r="D213" s="25">
        <v>85</v>
      </c>
      <c r="E213" s="26">
        <v>9</v>
      </c>
      <c r="F213" s="20">
        <f>SUM(D213*E213)/'Operative Alessandro Smajlovic'!$J213</f>
        <v>765</v>
      </c>
      <c r="G213" s="24" t="s">
        <v>78</v>
      </c>
      <c r="H213" s="27">
        <v>28225</v>
      </c>
      <c r="I213" s="21">
        <f t="shared" ca="1" si="3"/>
        <v>46</v>
      </c>
      <c r="J213" s="10">
        <v>1</v>
      </c>
      <c r="K213" s="10">
        <v>1</v>
      </c>
      <c r="L213" s="10">
        <v>1</v>
      </c>
      <c r="M213" s="10" t="s">
        <v>3</v>
      </c>
      <c r="N213" s="10" t="s">
        <v>7</v>
      </c>
      <c r="O213" s="9" t="s">
        <v>3</v>
      </c>
    </row>
    <row r="214" spans="1:15" ht="15" thickBot="1" x14ac:dyDescent="0.4">
      <c r="A214" s="18">
        <v>4918</v>
      </c>
      <c r="B214" s="19" t="s">
        <v>456</v>
      </c>
      <c r="C214" s="19" t="s">
        <v>457</v>
      </c>
      <c r="D214" s="20">
        <v>126</v>
      </c>
      <c r="E214" s="21">
        <v>6</v>
      </c>
      <c r="F214" s="20">
        <f>SUM(D214*E214)/'Operative Alessandro Smajlovic'!$J214</f>
        <v>108</v>
      </c>
      <c r="G214" s="19" t="s">
        <v>6</v>
      </c>
      <c r="H214" s="22">
        <v>29824</v>
      </c>
      <c r="I214" s="21">
        <f t="shared" ca="1" si="3"/>
        <v>41</v>
      </c>
      <c r="J214" s="18">
        <v>7</v>
      </c>
      <c r="K214" s="18">
        <v>4</v>
      </c>
      <c r="L214" s="18">
        <v>5</v>
      </c>
      <c r="M214" s="18" t="s">
        <v>3</v>
      </c>
      <c r="N214" s="18" t="s">
        <v>7</v>
      </c>
      <c r="O214" s="23" t="s">
        <v>7</v>
      </c>
    </row>
    <row r="215" spans="1:15" ht="15" thickBot="1" x14ac:dyDescent="0.4">
      <c r="A215" s="10">
        <v>4203</v>
      </c>
      <c r="B215" s="24" t="s">
        <v>458</v>
      </c>
      <c r="C215" s="24" t="s">
        <v>459</v>
      </c>
      <c r="D215" s="25">
        <v>259</v>
      </c>
      <c r="E215" s="26">
        <v>5</v>
      </c>
      <c r="F215" s="20">
        <f>SUM(D215*E215)/'Operative Alessandro Smajlovic'!$J215</f>
        <v>431.66666666666669</v>
      </c>
      <c r="G215" s="24" t="s">
        <v>21</v>
      </c>
      <c r="H215" s="27">
        <v>26755</v>
      </c>
      <c r="I215" s="21">
        <f t="shared" ca="1" si="3"/>
        <v>50</v>
      </c>
      <c r="J215" s="10">
        <v>3</v>
      </c>
      <c r="K215" s="10">
        <v>2</v>
      </c>
      <c r="L215" s="10">
        <v>6</v>
      </c>
      <c r="M215" s="10" t="s">
        <v>3</v>
      </c>
      <c r="N215" s="10" t="s">
        <v>7</v>
      </c>
      <c r="O215" s="9" t="s">
        <v>7</v>
      </c>
    </row>
    <row r="216" spans="1:15" ht="15" thickBot="1" x14ac:dyDescent="0.4">
      <c r="A216" s="18">
        <v>4627</v>
      </c>
      <c r="B216" s="19" t="s">
        <v>460</v>
      </c>
      <c r="C216" s="19" t="s">
        <v>461</v>
      </c>
      <c r="D216" s="20">
        <v>296</v>
      </c>
      <c r="E216" s="21">
        <v>8</v>
      </c>
      <c r="F216" s="20">
        <f>SUM(D216*E216)/'Operative Alessandro Smajlovic'!$J216</f>
        <v>338.28571428571428</v>
      </c>
      <c r="G216" s="19" t="s">
        <v>24</v>
      </c>
      <c r="H216" s="22">
        <v>28675</v>
      </c>
      <c r="I216" s="21">
        <f t="shared" ca="1" si="3"/>
        <v>45</v>
      </c>
      <c r="J216" s="18">
        <v>7</v>
      </c>
      <c r="K216" s="18">
        <v>3</v>
      </c>
      <c r="L216" s="18">
        <v>10</v>
      </c>
      <c r="M216" s="18" t="s">
        <v>7</v>
      </c>
      <c r="N216" s="18" t="s">
        <v>7</v>
      </c>
      <c r="O216" s="23" t="s">
        <v>3</v>
      </c>
    </row>
    <row r="217" spans="1:15" ht="15" thickBot="1" x14ac:dyDescent="0.4">
      <c r="A217" s="10">
        <v>4240</v>
      </c>
      <c r="B217" s="24" t="s">
        <v>462</v>
      </c>
      <c r="C217" s="24" t="s">
        <v>463</v>
      </c>
      <c r="D217" s="25">
        <v>215</v>
      </c>
      <c r="E217" s="26">
        <v>2</v>
      </c>
      <c r="F217" s="20">
        <f>SUM(D217*E217)/'Operative Alessandro Smajlovic'!$J217</f>
        <v>107.5</v>
      </c>
      <c r="G217" s="24" t="s">
        <v>129</v>
      </c>
      <c r="H217" s="27">
        <v>28602</v>
      </c>
      <c r="I217" s="21">
        <f t="shared" ca="1" si="3"/>
        <v>45</v>
      </c>
      <c r="J217" s="10">
        <v>4</v>
      </c>
      <c r="K217" s="10">
        <v>3</v>
      </c>
      <c r="L217" s="10">
        <v>8</v>
      </c>
      <c r="M217" s="10" t="s">
        <v>7</v>
      </c>
      <c r="N217" s="10" t="s">
        <v>7</v>
      </c>
      <c r="O217" s="9" t="s">
        <v>3</v>
      </c>
    </row>
    <row r="218" spans="1:15" ht="15" thickBot="1" x14ac:dyDescent="0.4">
      <c r="A218" s="18">
        <v>3074</v>
      </c>
      <c r="B218" s="19" t="s">
        <v>464</v>
      </c>
      <c r="C218" s="19" t="s">
        <v>340</v>
      </c>
      <c r="D218" s="20">
        <v>199</v>
      </c>
      <c r="E218" s="21">
        <v>9</v>
      </c>
      <c r="F218" s="20">
        <f>SUM(D218*E218)/'Operative Alessandro Smajlovic'!$J218</f>
        <v>358.2</v>
      </c>
      <c r="G218" s="19" t="s">
        <v>16</v>
      </c>
      <c r="H218" s="22">
        <v>34637</v>
      </c>
      <c r="I218" s="21">
        <f t="shared" ca="1" si="3"/>
        <v>28</v>
      </c>
      <c r="J218" s="18">
        <v>5</v>
      </c>
      <c r="K218" s="18">
        <v>5</v>
      </c>
      <c r="L218" s="18">
        <v>6</v>
      </c>
      <c r="M218" s="18" t="s">
        <v>7</v>
      </c>
      <c r="N218" s="18" t="s">
        <v>7</v>
      </c>
      <c r="O218" s="23" t="s">
        <v>3</v>
      </c>
    </row>
    <row r="219" spans="1:15" ht="15" thickBot="1" x14ac:dyDescent="0.4">
      <c r="A219" s="10">
        <v>3651</v>
      </c>
      <c r="B219" s="24" t="s">
        <v>465</v>
      </c>
      <c r="C219" s="24" t="s">
        <v>466</v>
      </c>
      <c r="D219" s="25">
        <v>261</v>
      </c>
      <c r="E219" s="26">
        <v>10</v>
      </c>
      <c r="F219" s="20">
        <f>SUM(D219*E219)/'Operative Alessandro Smajlovic'!$J219</f>
        <v>870</v>
      </c>
      <c r="G219" s="24" t="s">
        <v>176</v>
      </c>
      <c r="H219" s="27">
        <v>28610</v>
      </c>
      <c r="I219" s="21">
        <f t="shared" ca="1" si="3"/>
        <v>45</v>
      </c>
      <c r="J219" s="10">
        <v>3</v>
      </c>
      <c r="K219" s="10">
        <v>2</v>
      </c>
      <c r="L219" s="10">
        <v>1</v>
      </c>
      <c r="M219" s="10" t="s">
        <v>3</v>
      </c>
      <c r="N219" s="10" t="s">
        <v>7</v>
      </c>
      <c r="O219" s="9" t="s">
        <v>3</v>
      </c>
    </row>
    <row r="220" spans="1:15" ht="15" thickBot="1" x14ac:dyDescent="0.4">
      <c r="A220" s="18">
        <v>2304</v>
      </c>
      <c r="B220" s="19" t="s">
        <v>467</v>
      </c>
      <c r="C220" s="19" t="s">
        <v>425</v>
      </c>
      <c r="D220" s="20">
        <v>80</v>
      </c>
      <c r="E220" s="21">
        <v>4</v>
      </c>
      <c r="F220" s="20">
        <f>SUM(D220*E220)/'Operative Alessandro Smajlovic'!$J220</f>
        <v>106.66666666666667</v>
      </c>
      <c r="G220" s="19" t="s">
        <v>151</v>
      </c>
      <c r="H220" s="22">
        <v>31089</v>
      </c>
      <c r="I220" s="21">
        <f t="shared" ca="1" si="3"/>
        <v>38</v>
      </c>
      <c r="J220" s="18">
        <v>3</v>
      </c>
      <c r="K220" s="18">
        <v>4</v>
      </c>
      <c r="L220" s="18">
        <v>6</v>
      </c>
      <c r="M220" s="18" t="s">
        <v>7</v>
      </c>
      <c r="N220" s="18" t="s">
        <v>3</v>
      </c>
      <c r="O220" s="23" t="s">
        <v>3</v>
      </c>
    </row>
    <row r="221" spans="1:15" ht="15" thickBot="1" x14ac:dyDescent="0.4">
      <c r="A221" s="10">
        <v>2983</v>
      </c>
      <c r="B221" s="24" t="s">
        <v>468</v>
      </c>
      <c r="C221" s="24" t="s">
        <v>469</v>
      </c>
      <c r="D221" s="25">
        <v>88</v>
      </c>
      <c r="E221" s="26">
        <v>2</v>
      </c>
      <c r="F221" s="20">
        <f>SUM(D221*E221)/'Operative Alessandro Smajlovic'!$J221</f>
        <v>88</v>
      </c>
      <c r="G221" s="24" t="s">
        <v>81</v>
      </c>
      <c r="H221" s="27">
        <v>33547</v>
      </c>
      <c r="I221" s="21">
        <f t="shared" ca="1" si="3"/>
        <v>31</v>
      </c>
      <c r="J221" s="10">
        <v>2</v>
      </c>
      <c r="K221" s="10">
        <v>4</v>
      </c>
      <c r="L221" s="10">
        <v>5</v>
      </c>
      <c r="M221" s="10" t="s">
        <v>3</v>
      </c>
      <c r="N221" s="10" t="s">
        <v>3</v>
      </c>
      <c r="O221" s="9" t="s">
        <v>3</v>
      </c>
    </row>
    <row r="222" spans="1:15" ht="15" thickBot="1" x14ac:dyDescent="0.4">
      <c r="A222" s="18">
        <v>4106</v>
      </c>
      <c r="B222" s="19" t="s">
        <v>470</v>
      </c>
      <c r="C222" s="19" t="s">
        <v>471</v>
      </c>
      <c r="D222" s="20">
        <v>279</v>
      </c>
      <c r="E222" s="21">
        <v>10</v>
      </c>
      <c r="F222" s="20">
        <f>SUM(D222*E222)/'Operative Alessandro Smajlovic'!$J222</f>
        <v>1395</v>
      </c>
      <c r="G222" s="19" t="s">
        <v>54</v>
      </c>
      <c r="H222" s="22">
        <v>31595</v>
      </c>
      <c r="I222" s="21">
        <f t="shared" ca="1" si="3"/>
        <v>37</v>
      </c>
      <c r="J222" s="18">
        <v>2</v>
      </c>
      <c r="K222" s="18">
        <v>5</v>
      </c>
      <c r="L222" s="18">
        <v>8</v>
      </c>
      <c r="M222" s="18" t="s">
        <v>7</v>
      </c>
      <c r="N222" s="18" t="s">
        <v>3</v>
      </c>
      <c r="O222" s="23" t="s">
        <v>7</v>
      </c>
    </row>
    <row r="223" spans="1:15" ht="15" thickBot="1" x14ac:dyDescent="0.4">
      <c r="A223" s="10">
        <v>5407</v>
      </c>
      <c r="B223" s="24" t="s">
        <v>472</v>
      </c>
      <c r="C223" s="24" t="s">
        <v>473</v>
      </c>
      <c r="D223" s="25">
        <v>69</v>
      </c>
      <c r="E223" s="26">
        <v>9</v>
      </c>
      <c r="F223" s="20">
        <f>SUM(D223*E223)/'Operative Alessandro Smajlovic'!$J223</f>
        <v>124.2</v>
      </c>
      <c r="G223" s="24" t="s">
        <v>24</v>
      </c>
      <c r="H223" s="27">
        <v>31662</v>
      </c>
      <c r="I223" s="21">
        <f t="shared" ca="1" si="3"/>
        <v>36</v>
      </c>
      <c r="J223" s="10">
        <v>5</v>
      </c>
      <c r="K223" s="10">
        <v>3</v>
      </c>
      <c r="L223" s="10">
        <v>5</v>
      </c>
      <c r="M223" s="10" t="s">
        <v>7</v>
      </c>
      <c r="N223" s="10" t="s">
        <v>3</v>
      </c>
      <c r="O223" s="9" t="s">
        <v>7</v>
      </c>
    </row>
    <row r="224" spans="1:15" ht="15" thickBot="1" x14ac:dyDescent="0.4">
      <c r="A224" s="18">
        <v>3569</v>
      </c>
      <c r="B224" s="19" t="s">
        <v>474</v>
      </c>
      <c r="C224" s="19" t="s">
        <v>475</v>
      </c>
      <c r="D224" s="20">
        <v>54</v>
      </c>
      <c r="E224" s="21">
        <v>5</v>
      </c>
      <c r="F224" s="20">
        <f>SUM(D224*E224)/'Operative Alessandro Smajlovic'!$J224</f>
        <v>45</v>
      </c>
      <c r="G224" s="19" t="s">
        <v>151</v>
      </c>
      <c r="H224" s="22">
        <v>23974</v>
      </c>
      <c r="I224" s="21">
        <f t="shared" ca="1" si="3"/>
        <v>57</v>
      </c>
      <c r="J224" s="18">
        <v>6</v>
      </c>
      <c r="K224" s="18">
        <v>3</v>
      </c>
      <c r="L224" s="18">
        <v>6</v>
      </c>
      <c r="M224" s="18" t="s">
        <v>3</v>
      </c>
      <c r="N224" s="18" t="s">
        <v>7</v>
      </c>
      <c r="O224" s="23" t="s">
        <v>7</v>
      </c>
    </row>
    <row r="225" spans="1:15" ht="15" thickBot="1" x14ac:dyDescent="0.4">
      <c r="A225" s="10">
        <v>3262</v>
      </c>
      <c r="B225" s="24" t="s">
        <v>476</v>
      </c>
      <c r="C225" s="24" t="s">
        <v>477</v>
      </c>
      <c r="D225" s="25">
        <v>40</v>
      </c>
      <c r="E225" s="26">
        <v>4</v>
      </c>
      <c r="F225" s="20">
        <f>SUM(D225*E225)/'Operative Alessandro Smajlovic'!$J225</f>
        <v>40</v>
      </c>
      <c r="G225" s="24" t="s">
        <v>69</v>
      </c>
      <c r="H225" s="27">
        <v>20416</v>
      </c>
      <c r="I225" s="21">
        <f t="shared" ca="1" si="3"/>
        <v>67</v>
      </c>
      <c r="J225" s="10">
        <v>4</v>
      </c>
      <c r="K225" s="10">
        <v>5</v>
      </c>
      <c r="L225" s="10">
        <v>4</v>
      </c>
      <c r="M225" s="10" t="s">
        <v>3</v>
      </c>
      <c r="N225" s="10" t="s">
        <v>7</v>
      </c>
      <c r="O225" s="9" t="s">
        <v>3</v>
      </c>
    </row>
    <row r="226" spans="1:15" ht="15" thickBot="1" x14ac:dyDescent="0.4">
      <c r="A226" s="18">
        <v>4565</v>
      </c>
      <c r="B226" s="19" t="s">
        <v>478</v>
      </c>
      <c r="C226" s="19" t="s">
        <v>479</v>
      </c>
      <c r="D226" s="20">
        <v>47</v>
      </c>
      <c r="E226" s="21">
        <v>8</v>
      </c>
      <c r="F226" s="20">
        <f>SUM(D226*E226)/'Operative Alessandro Smajlovic'!$J226</f>
        <v>75.2</v>
      </c>
      <c r="G226" s="19" t="s">
        <v>21</v>
      </c>
      <c r="H226" s="22">
        <v>20918</v>
      </c>
      <c r="I226" s="21">
        <f t="shared" ca="1" si="3"/>
        <v>66</v>
      </c>
      <c r="J226" s="18">
        <v>5</v>
      </c>
      <c r="K226" s="18">
        <v>5</v>
      </c>
      <c r="L226" s="18">
        <v>9</v>
      </c>
      <c r="M226" s="18" t="s">
        <v>7</v>
      </c>
      <c r="N226" s="18" t="s">
        <v>7</v>
      </c>
      <c r="O226" s="23" t="s">
        <v>7</v>
      </c>
    </row>
    <row r="227" spans="1:15" ht="15" thickBot="1" x14ac:dyDescent="0.4">
      <c r="A227" s="10">
        <v>4457</v>
      </c>
      <c r="B227" s="24" t="s">
        <v>480</v>
      </c>
      <c r="C227" s="24" t="s">
        <v>481</v>
      </c>
      <c r="D227" s="25">
        <v>69</v>
      </c>
      <c r="E227" s="26">
        <v>2</v>
      </c>
      <c r="F227" s="20">
        <f>SUM(D227*E227)/'Operative Alessandro Smajlovic'!$J227</f>
        <v>138</v>
      </c>
      <c r="G227" s="24" t="s">
        <v>233</v>
      </c>
      <c r="H227" s="27">
        <v>27121</v>
      </c>
      <c r="I227" s="21">
        <f t="shared" ca="1" si="3"/>
        <v>49</v>
      </c>
      <c r="J227" s="10">
        <v>1</v>
      </c>
      <c r="K227" s="10">
        <v>1</v>
      </c>
      <c r="L227" s="10">
        <v>10</v>
      </c>
      <c r="M227" s="10" t="s">
        <v>3</v>
      </c>
      <c r="N227" s="10" t="s">
        <v>3</v>
      </c>
      <c r="O227" s="9" t="s">
        <v>7</v>
      </c>
    </row>
    <row r="228" spans="1:15" ht="15" thickBot="1" x14ac:dyDescent="0.4">
      <c r="A228" s="18">
        <v>4598</v>
      </c>
      <c r="B228" s="19" t="s">
        <v>482</v>
      </c>
      <c r="C228" s="19" t="s">
        <v>483</v>
      </c>
      <c r="D228" s="20">
        <v>145</v>
      </c>
      <c r="E228" s="21">
        <v>9</v>
      </c>
      <c r="F228" s="20">
        <f>SUM(D228*E228)/'Operative Alessandro Smajlovic'!$J228</f>
        <v>435</v>
      </c>
      <c r="G228" s="19" t="s">
        <v>45</v>
      </c>
      <c r="H228" s="22">
        <v>21470</v>
      </c>
      <c r="I228" s="21">
        <f t="shared" ca="1" si="3"/>
        <v>64</v>
      </c>
      <c r="J228" s="18">
        <v>3</v>
      </c>
      <c r="K228" s="18">
        <v>1</v>
      </c>
      <c r="L228" s="18">
        <v>1</v>
      </c>
      <c r="M228" s="18" t="s">
        <v>3</v>
      </c>
      <c r="N228" s="18" t="s">
        <v>7</v>
      </c>
      <c r="O228" s="23" t="s">
        <v>3</v>
      </c>
    </row>
    <row r="229" spans="1:15" ht="15" thickBot="1" x14ac:dyDescent="0.4">
      <c r="A229" s="10">
        <v>2810</v>
      </c>
      <c r="B229" s="24" t="s">
        <v>484</v>
      </c>
      <c r="C229" s="24" t="s">
        <v>280</v>
      </c>
      <c r="D229" s="25">
        <v>153</v>
      </c>
      <c r="E229" s="26">
        <v>3</v>
      </c>
      <c r="F229" s="20">
        <f>SUM(D229*E229)/'Operative Alessandro Smajlovic'!$J229</f>
        <v>65.571428571428569</v>
      </c>
      <c r="G229" s="24" t="s">
        <v>21</v>
      </c>
      <c r="H229" s="27">
        <v>32740</v>
      </c>
      <c r="I229" s="21">
        <f t="shared" ca="1" si="3"/>
        <v>33</v>
      </c>
      <c r="J229" s="10">
        <v>7</v>
      </c>
      <c r="K229" s="10">
        <v>2</v>
      </c>
      <c r="L229" s="10">
        <v>2</v>
      </c>
      <c r="M229" s="10" t="s">
        <v>7</v>
      </c>
      <c r="N229" s="10" t="s">
        <v>3</v>
      </c>
      <c r="O229" s="9" t="s">
        <v>3</v>
      </c>
    </row>
    <row r="230" spans="1:15" ht="29.5" thickBot="1" x14ac:dyDescent="0.4">
      <c r="A230" s="18">
        <v>4801</v>
      </c>
      <c r="B230" s="19" t="s">
        <v>485</v>
      </c>
      <c r="C230" s="19" t="s">
        <v>318</v>
      </c>
      <c r="D230" s="20">
        <v>231</v>
      </c>
      <c r="E230" s="21">
        <v>3</v>
      </c>
      <c r="F230" s="20">
        <f>SUM(D230*E230)/'Operative Alessandro Smajlovic'!$J230</f>
        <v>173.25</v>
      </c>
      <c r="G230" s="19" t="s">
        <v>60</v>
      </c>
      <c r="H230" s="22">
        <v>22439</v>
      </c>
      <c r="I230" s="21">
        <f t="shared" ca="1" si="3"/>
        <v>62</v>
      </c>
      <c r="J230" s="18">
        <v>4</v>
      </c>
      <c r="K230" s="18">
        <v>1</v>
      </c>
      <c r="L230" s="18">
        <v>0</v>
      </c>
      <c r="M230" s="18" t="s">
        <v>3</v>
      </c>
      <c r="N230" s="18" t="s">
        <v>7</v>
      </c>
      <c r="O230" s="23" t="s">
        <v>3</v>
      </c>
    </row>
    <row r="231" spans="1:15" ht="15" thickBot="1" x14ac:dyDescent="0.4">
      <c r="A231" s="10">
        <v>5575</v>
      </c>
      <c r="B231" s="24" t="s">
        <v>486</v>
      </c>
      <c r="C231" s="24" t="s">
        <v>487</v>
      </c>
      <c r="D231" s="25">
        <v>142</v>
      </c>
      <c r="E231" s="26">
        <v>4</v>
      </c>
      <c r="F231" s="20">
        <f>SUM(D231*E231)/'Operative Alessandro Smajlovic'!$J231</f>
        <v>94.666666666666671</v>
      </c>
      <c r="G231" s="24" t="s">
        <v>6</v>
      </c>
      <c r="H231" s="27">
        <v>21389</v>
      </c>
      <c r="I231" s="21">
        <f t="shared" ca="1" si="3"/>
        <v>65</v>
      </c>
      <c r="J231" s="10">
        <v>6</v>
      </c>
      <c r="K231" s="10">
        <v>2</v>
      </c>
      <c r="L231" s="10">
        <v>1</v>
      </c>
      <c r="M231" s="10" t="s">
        <v>7</v>
      </c>
      <c r="N231" s="10" t="s">
        <v>7</v>
      </c>
      <c r="O231" s="9" t="s">
        <v>3</v>
      </c>
    </row>
    <row r="232" spans="1:15" ht="15" thickBot="1" x14ac:dyDescent="0.4">
      <c r="A232" s="18">
        <v>3239</v>
      </c>
      <c r="B232" s="19" t="s">
        <v>488</v>
      </c>
      <c r="C232" s="19" t="s">
        <v>489</v>
      </c>
      <c r="D232" s="20">
        <v>54</v>
      </c>
      <c r="E232" s="21">
        <v>9</v>
      </c>
      <c r="F232" s="20">
        <f>SUM(D232*E232)/'Operative Alessandro Smajlovic'!$J232</f>
        <v>69.428571428571431</v>
      </c>
      <c r="G232" s="19" t="s">
        <v>40</v>
      </c>
      <c r="H232" s="22">
        <v>24432</v>
      </c>
      <c r="I232" s="21">
        <f t="shared" ca="1" si="3"/>
        <v>56</v>
      </c>
      <c r="J232" s="18">
        <v>7</v>
      </c>
      <c r="K232" s="18">
        <v>5</v>
      </c>
      <c r="L232" s="18">
        <v>2</v>
      </c>
      <c r="M232" s="18" t="s">
        <v>3</v>
      </c>
      <c r="N232" s="18" t="s">
        <v>3</v>
      </c>
      <c r="O232" s="23" t="s">
        <v>3</v>
      </c>
    </row>
    <row r="233" spans="1:15" ht="15" thickBot="1" x14ac:dyDescent="0.4">
      <c r="A233" s="10">
        <v>5308</v>
      </c>
      <c r="B233" s="24" t="s">
        <v>490</v>
      </c>
      <c r="C233" s="24" t="s">
        <v>491</v>
      </c>
      <c r="D233" s="25">
        <v>169</v>
      </c>
      <c r="E233" s="26">
        <v>7</v>
      </c>
      <c r="F233" s="20">
        <f>SUM(D233*E233)/'Operative Alessandro Smajlovic'!$J233</f>
        <v>394.33333333333331</v>
      </c>
      <c r="G233" s="24" t="s">
        <v>50</v>
      </c>
      <c r="H233" s="27">
        <v>25294</v>
      </c>
      <c r="I233" s="21">
        <f t="shared" ca="1" si="3"/>
        <v>54</v>
      </c>
      <c r="J233" s="10">
        <v>3</v>
      </c>
      <c r="K233" s="10">
        <v>3</v>
      </c>
      <c r="L233" s="10">
        <v>3</v>
      </c>
      <c r="M233" s="10" t="s">
        <v>3</v>
      </c>
      <c r="N233" s="10" t="s">
        <v>3</v>
      </c>
      <c r="O233" s="9" t="s">
        <v>7</v>
      </c>
    </row>
    <row r="234" spans="1:15" ht="29.5" thickBot="1" x14ac:dyDescent="0.4">
      <c r="A234" s="18">
        <v>3660</v>
      </c>
      <c r="B234" s="19" t="s">
        <v>492</v>
      </c>
      <c r="C234" s="19" t="s">
        <v>493</v>
      </c>
      <c r="D234" s="20">
        <v>280</v>
      </c>
      <c r="E234" s="21">
        <v>3</v>
      </c>
      <c r="F234" s="20">
        <f>SUM(D234*E234)/'Operative Alessandro Smajlovic'!$J234</f>
        <v>120</v>
      </c>
      <c r="G234" s="19" t="s">
        <v>117</v>
      </c>
      <c r="H234" s="22">
        <v>27110</v>
      </c>
      <c r="I234" s="21">
        <f t="shared" ca="1" si="3"/>
        <v>49</v>
      </c>
      <c r="J234" s="18">
        <v>7</v>
      </c>
      <c r="K234" s="18">
        <v>2</v>
      </c>
      <c r="L234" s="18">
        <v>8</v>
      </c>
      <c r="M234" s="18" t="s">
        <v>3</v>
      </c>
      <c r="N234" s="18" t="s">
        <v>7</v>
      </c>
      <c r="O234" s="23" t="s">
        <v>3</v>
      </c>
    </row>
    <row r="235" spans="1:15" ht="15" thickBot="1" x14ac:dyDescent="0.4">
      <c r="A235" s="10">
        <v>3312</v>
      </c>
      <c r="B235" s="24" t="s">
        <v>494</v>
      </c>
      <c r="C235" s="24" t="s">
        <v>495</v>
      </c>
      <c r="D235" s="25">
        <v>95</v>
      </c>
      <c r="E235" s="26">
        <v>2</v>
      </c>
      <c r="F235" s="20">
        <f>SUM(D235*E235)/'Operative Alessandro Smajlovic'!$J235</f>
        <v>38</v>
      </c>
      <c r="G235" s="24" t="s">
        <v>13</v>
      </c>
      <c r="H235" s="27">
        <v>22569</v>
      </c>
      <c r="I235" s="21">
        <f t="shared" ca="1" si="3"/>
        <v>61</v>
      </c>
      <c r="J235" s="10">
        <v>5</v>
      </c>
      <c r="K235" s="10">
        <v>4</v>
      </c>
      <c r="L235" s="10">
        <v>5</v>
      </c>
      <c r="M235" s="10" t="s">
        <v>3</v>
      </c>
      <c r="N235" s="10" t="s">
        <v>3</v>
      </c>
      <c r="O235" s="9" t="s">
        <v>7</v>
      </c>
    </row>
    <row r="236" spans="1:15" ht="15" thickBot="1" x14ac:dyDescent="0.4">
      <c r="A236" s="18">
        <v>5402</v>
      </c>
      <c r="B236" s="19" t="s">
        <v>496</v>
      </c>
      <c r="C236" s="19" t="s">
        <v>497</v>
      </c>
      <c r="D236" s="20">
        <v>186</v>
      </c>
      <c r="E236" s="21">
        <v>8</v>
      </c>
      <c r="F236" s="20">
        <f>SUM(D236*E236)/'Operative Alessandro Smajlovic'!$J236</f>
        <v>744</v>
      </c>
      <c r="G236" s="19" t="s">
        <v>57</v>
      </c>
      <c r="H236" s="22">
        <v>33966</v>
      </c>
      <c r="I236" s="21">
        <f t="shared" ca="1" si="3"/>
        <v>30</v>
      </c>
      <c r="J236" s="18">
        <v>2</v>
      </c>
      <c r="K236" s="18">
        <v>4</v>
      </c>
      <c r="L236" s="18">
        <v>5</v>
      </c>
      <c r="M236" s="18" t="s">
        <v>7</v>
      </c>
      <c r="N236" s="18" t="s">
        <v>3</v>
      </c>
      <c r="O236" s="23" t="s">
        <v>7</v>
      </c>
    </row>
    <row r="237" spans="1:15" ht="15" thickBot="1" x14ac:dyDescent="0.4">
      <c r="A237" s="10">
        <v>4067</v>
      </c>
      <c r="B237" s="24" t="s">
        <v>498</v>
      </c>
      <c r="C237" s="24" t="s">
        <v>459</v>
      </c>
      <c r="D237" s="25">
        <v>271</v>
      </c>
      <c r="E237" s="26">
        <v>3</v>
      </c>
      <c r="F237" s="20">
        <f>SUM(D237*E237)/'Operative Alessandro Smajlovic'!$J237</f>
        <v>135.5</v>
      </c>
      <c r="G237" s="24" t="s">
        <v>40</v>
      </c>
      <c r="H237" s="27">
        <v>30087</v>
      </c>
      <c r="I237" s="21">
        <f t="shared" ca="1" si="3"/>
        <v>41</v>
      </c>
      <c r="J237" s="10">
        <v>6</v>
      </c>
      <c r="K237" s="10">
        <v>3</v>
      </c>
      <c r="L237" s="10">
        <v>0</v>
      </c>
      <c r="M237" s="10" t="s">
        <v>7</v>
      </c>
      <c r="N237" s="10" t="s">
        <v>7</v>
      </c>
      <c r="O237" s="9" t="s">
        <v>7</v>
      </c>
    </row>
    <row r="238" spans="1:15" ht="15" thickBot="1" x14ac:dyDescent="0.4">
      <c r="A238" s="18">
        <v>5253</v>
      </c>
      <c r="B238" s="19" t="s">
        <v>499</v>
      </c>
      <c r="C238" s="19" t="s">
        <v>500</v>
      </c>
      <c r="D238" s="20">
        <v>185</v>
      </c>
      <c r="E238" s="21">
        <v>7</v>
      </c>
      <c r="F238" s="20">
        <f>SUM(D238*E238)/'Operative Alessandro Smajlovic'!$J238</f>
        <v>323.75</v>
      </c>
      <c r="G238" s="19" t="s">
        <v>114</v>
      </c>
      <c r="H238" s="22">
        <v>30702</v>
      </c>
      <c r="I238" s="21">
        <f t="shared" ca="1" si="3"/>
        <v>39</v>
      </c>
      <c r="J238" s="18">
        <v>4</v>
      </c>
      <c r="K238" s="18">
        <v>1</v>
      </c>
      <c r="L238" s="18">
        <v>4</v>
      </c>
      <c r="M238" s="18" t="s">
        <v>3</v>
      </c>
      <c r="N238" s="18" t="s">
        <v>3</v>
      </c>
      <c r="O238" s="23" t="s">
        <v>3</v>
      </c>
    </row>
    <row r="239" spans="1:15" ht="15" thickBot="1" x14ac:dyDescent="0.4">
      <c r="A239" s="10">
        <v>4412</v>
      </c>
      <c r="B239" s="24" t="s">
        <v>501</v>
      </c>
      <c r="C239" s="24" t="s">
        <v>502</v>
      </c>
      <c r="D239" s="25">
        <v>184</v>
      </c>
      <c r="E239" s="26">
        <v>8</v>
      </c>
      <c r="F239" s="20">
        <f>SUM(D239*E239)/'Operative Alessandro Smajlovic'!$J239</f>
        <v>368</v>
      </c>
      <c r="G239" s="24" t="s">
        <v>176</v>
      </c>
      <c r="H239" s="27">
        <v>31129</v>
      </c>
      <c r="I239" s="21">
        <f t="shared" ca="1" si="3"/>
        <v>38</v>
      </c>
      <c r="J239" s="10">
        <v>4</v>
      </c>
      <c r="K239" s="10">
        <v>1</v>
      </c>
      <c r="L239" s="10">
        <v>3</v>
      </c>
      <c r="M239" s="10" t="s">
        <v>3</v>
      </c>
      <c r="N239" s="10" t="s">
        <v>7</v>
      </c>
      <c r="O239" s="9" t="s">
        <v>7</v>
      </c>
    </row>
    <row r="240" spans="1:15" ht="15" thickBot="1" x14ac:dyDescent="0.4">
      <c r="A240" s="18">
        <v>3911</v>
      </c>
      <c r="B240" s="19" t="s">
        <v>503</v>
      </c>
      <c r="C240" s="19" t="s">
        <v>504</v>
      </c>
      <c r="D240" s="20">
        <v>45</v>
      </c>
      <c r="E240" s="21">
        <v>6</v>
      </c>
      <c r="F240" s="20">
        <f>SUM(D240*E240)/'Operative Alessandro Smajlovic'!$J240</f>
        <v>45</v>
      </c>
      <c r="G240" s="19" t="s">
        <v>21</v>
      </c>
      <c r="H240" s="22">
        <v>33093</v>
      </c>
      <c r="I240" s="21">
        <f t="shared" ca="1" si="3"/>
        <v>33</v>
      </c>
      <c r="J240" s="18">
        <v>6</v>
      </c>
      <c r="K240" s="18">
        <v>1</v>
      </c>
      <c r="L240" s="18">
        <v>9</v>
      </c>
      <c r="M240" s="18" t="s">
        <v>3</v>
      </c>
      <c r="N240" s="18" t="s">
        <v>3</v>
      </c>
      <c r="O240" s="23" t="s">
        <v>3</v>
      </c>
    </row>
    <row r="241" spans="1:15" ht="15" thickBot="1" x14ac:dyDescent="0.4">
      <c r="A241" s="10">
        <v>3924</v>
      </c>
      <c r="B241" s="24" t="s">
        <v>505</v>
      </c>
      <c r="C241" s="24" t="s">
        <v>506</v>
      </c>
      <c r="D241" s="25">
        <v>169</v>
      </c>
      <c r="E241" s="26">
        <v>3</v>
      </c>
      <c r="F241" s="20">
        <f>SUM(D241*E241)/'Operative Alessandro Smajlovic'!$J241</f>
        <v>72.428571428571431</v>
      </c>
      <c r="G241" s="24" t="s">
        <v>151</v>
      </c>
      <c r="H241" s="27">
        <v>25474</v>
      </c>
      <c r="I241" s="21">
        <f t="shared" ca="1" si="3"/>
        <v>53</v>
      </c>
      <c r="J241" s="10">
        <v>7</v>
      </c>
      <c r="K241" s="10">
        <v>2</v>
      </c>
      <c r="L241" s="10">
        <v>8</v>
      </c>
      <c r="M241" s="10" t="s">
        <v>3</v>
      </c>
      <c r="N241" s="10" t="s">
        <v>3</v>
      </c>
      <c r="O241" s="9" t="s">
        <v>3</v>
      </c>
    </row>
    <row r="242" spans="1:15" ht="15" thickBot="1" x14ac:dyDescent="0.4">
      <c r="A242" s="18">
        <v>5584</v>
      </c>
      <c r="B242" s="19" t="s">
        <v>507</v>
      </c>
      <c r="C242" s="19" t="s">
        <v>508</v>
      </c>
      <c r="D242" s="20">
        <v>201</v>
      </c>
      <c r="E242" s="21">
        <v>4</v>
      </c>
      <c r="F242" s="20">
        <f>SUM(D242*E242)/'Operative Alessandro Smajlovic'!$J242</f>
        <v>201</v>
      </c>
      <c r="G242" s="19" t="s">
        <v>78</v>
      </c>
      <c r="H242" s="22">
        <v>31609</v>
      </c>
      <c r="I242" s="21">
        <f t="shared" ca="1" si="3"/>
        <v>37</v>
      </c>
      <c r="J242" s="18">
        <v>4</v>
      </c>
      <c r="K242" s="18">
        <v>3</v>
      </c>
      <c r="L242" s="18">
        <v>4</v>
      </c>
      <c r="M242" s="18" t="s">
        <v>3</v>
      </c>
      <c r="N242" s="18" t="s">
        <v>3</v>
      </c>
      <c r="O242" s="23" t="s">
        <v>7</v>
      </c>
    </row>
    <row r="243" spans="1:15" ht="15" thickBot="1" x14ac:dyDescent="0.4">
      <c r="A243" s="10">
        <v>5284</v>
      </c>
      <c r="B243" s="24" t="s">
        <v>509</v>
      </c>
      <c r="C243" s="24" t="s">
        <v>510</v>
      </c>
      <c r="D243" s="25">
        <v>175</v>
      </c>
      <c r="E243" s="26">
        <v>6</v>
      </c>
      <c r="F243" s="20">
        <f>SUM(D243*E243)/'Operative Alessandro Smajlovic'!$J243</f>
        <v>175</v>
      </c>
      <c r="G243" s="24" t="s">
        <v>111</v>
      </c>
      <c r="H243" s="27">
        <v>27371</v>
      </c>
      <c r="I243" s="21">
        <f t="shared" ca="1" si="3"/>
        <v>48</v>
      </c>
      <c r="J243" s="10">
        <v>6</v>
      </c>
      <c r="K243" s="10">
        <v>2</v>
      </c>
      <c r="L243" s="10">
        <v>9</v>
      </c>
      <c r="M243" s="10" t="s">
        <v>3</v>
      </c>
      <c r="N243" s="10" t="s">
        <v>3</v>
      </c>
      <c r="O243" s="9" t="s">
        <v>7</v>
      </c>
    </row>
    <row r="244" spans="1:15" ht="29.5" thickBot="1" x14ac:dyDescent="0.4">
      <c r="A244" s="18">
        <v>2521</v>
      </c>
      <c r="B244" s="19" t="s">
        <v>511</v>
      </c>
      <c r="C244" s="19" t="s">
        <v>512</v>
      </c>
      <c r="D244" s="20">
        <v>263</v>
      </c>
      <c r="E244" s="21">
        <v>9</v>
      </c>
      <c r="F244" s="20">
        <f>SUM(D244*E244)/'Operative Alessandro Smajlovic'!$J244</f>
        <v>1183.5</v>
      </c>
      <c r="G244" s="19" t="s">
        <v>117</v>
      </c>
      <c r="H244" s="22">
        <v>22719</v>
      </c>
      <c r="I244" s="21">
        <f t="shared" ca="1" si="3"/>
        <v>61</v>
      </c>
      <c r="J244" s="18">
        <v>2</v>
      </c>
      <c r="K244" s="18">
        <v>5</v>
      </c>
      <c r="L244" s="18">
        <v>4</v>
      </c>
      <c r="M244" s="18" t="s">
        <v>7</v>
      </c>
      <c r="N244" s="18" t="s">
        <v>7</v>
      </c>
      <c r="O244" s="23" t="s">
        <v>7</v>
      </c>
    </row>
    <row r="245" spans="1:15" ht="15" thickBot="1" x14ac:dyDescent="0.4">
      <c r="A245" s="10">
        <v>5305</v>
      </c>
      <c r="B245" s="24" t="s">
        <v>513</v>
      </c>
      <c r="C245" s="24" t="s">
        <v>514</v>
      </c>
      <c r="D245" s="25">
        <v>126</v>
      </c>
      <c r="E245" s="26">
        <v>3</v>
      </c>
      <c r="F245" s="20">
        <f>SUM(D245*E245)/'Operative Alessandro Smajlovic'!$J245</f>
        <v>63</v>
      </c>
      <c r="G245" s="24" t="s">
        <v>57</v>
      </c>
      <c r="H245" s="27">
        <v>21336</v>
      </c>
      <c r="I245" s="21">
        <f t="shared" ca="1" si="3"/>
        <v>65</v>
      </c>
      <c r="J245" s="10">
        <v>6</v>
      </c>
      <c r="K245" s="10">
        <v>3</v>
      </c>
      <c r="L245" s="10">
        <v>5</v>
      </c>
      <c r="M245" s="10" t="s">
        <v>7</v>
      </c>
      <c r="N245" s="10" t="s">
        <v>7</v>
      </c>
      <c r="O245" s="9" t="s">
        <v>7</v>
      </c>
    </row>
    <row r="246" spans="1:15" ht="15" thickBot="1" x14ac:dyDescent="0.4">
      <c r="A246" s="18">
        <v>2468</v>
      </c>
      <c r="B246" s="19" t="s">
        <v>515</v>
      </c>
      <c r="C246" s="19" t="s">
        <v>516</v>
      </c>
      <c r="D246" s="20">
        <v>71</v>
      </c>
      <c r="E246" s="21">
        <v>1</v>
      </c>
      <c r="F246" s="20">
        <f>SUM(D246*E246)/'Operative Alessandro Smajlovic'!$J246</f>
        <v>11.833333333333334</v>
      </c>
      <c r="G246" s="19" t="s">
        <v>134</v>
      </c>
      <c r="H246" s="22">
        <v>32079</v>
      </c>
      <c r="I246" s="21">
        <f t="shared" ca="1" si="3"/>
        <v>35</v>
      </c>
      <c r="J246" s="18">
        <v>6</v>
      </c>
      <c r="K246" s="18">
        <v>1</v>
      </c>
      <c r="L246" s="18">
        <v>6</v>
      </c>
      <c r="M246" s="18" t="s">
        <v>7</v>
      </c>
      <c r="N246" s="18" t="s">
        <v>3</v>
      </c>
      <c r="O246" s="23" t="s">
        <v>7</v>
      </c>
    </row>
    <row r="247" spans="1:15" ht="15" thickBot="1" x14ac:dyDescent="0.4">
      <c r="A247" s="10">
        <v>4753</v>
      </c>
      <c r="B247" s="24" t="s">
        <v>517</v>
      </c>
      <c r="C247" s="24" t="s">
        <v>518</v>
      </c>
      <c r="D247" s="25">
        <v>283</v>
      </c>
      <c r="E247" s="26">
        <v>8</v>
      </c>
      <c r="F247" s="20">
        <f>SUM(D247*E247)/'Operative Alessandro Smajlovic'!$J247</f>
        <v>754.66666666666663</v>
      </c>
      <c r="G247" s="24" t="s">
        <v>134</v>
      </c>
      <c r="H247" s="27">
        <v>23107</v>
      </c>
      <c r="I247" s="21">
        <f t="shared" ca="1" si="3"/>
        <v>60</v>
      </c>
      <c r="J247" s="10">
        <v>3</v>
      </c>
      <c r="K247" s="10">
        <v>2</v>
      </c>
      <c r="L247" s="10">
        <v>3</v>
      </c>
      <c r="M247" s="10" t="s">
        <v>3</v>
      </c>
      <c r="N247" s="10" t="s">
        <v>3</v>
      </c>
      <c r="O247" s="9" t="s">
        <v>7</v>
      </c>
    </row>
    <row r="248" spans="1:15" ht="15" thickBot="1" x14ac:dyDescent="0.4">
      <c r="A248" s="18">
        <v>2722</v>
      </c>
      <c r="B248" s="19" t="s">
        <v>519</v>
      </c>
      <c r="C248" s="19" t="s">
        <v>223</v>
      </c>
      <c r="D248" s="20">
        <v>122</v>
      </c>
      <c r="E248" s="21">
        <v>2</v>
      </c>
      <c r="F248" s="20">
        <f>SUM(D248*E248)/'Operative Alessandro Smajlovic'!$J248</f>
        <v>34.857142857142854</v>
      </c>
      <c r="G248" s="19" t="s">
        <v>111</v>
      </c>
      <c r="H248" s="22">
        <v>28383</v>
      </c>
      <c r="I248" s="21">
        <f t="shared" ca="1" si="3"/>
        <v>45</v>
      </c>
      <c r="J248" s="18">
        <v>7</v>
      </c>
      <c r="K248" s="18">
        <v>4</v>
      </c>
      <c r="L248" s="18">
        <v>9</v>
      </c>
      <c r="M248" s="18" t="s">
        <v>7</v>
      </c>
      <c r="N248" s="18" t="s">
        <v>3</v>
      </c>
      <c r="O248" s="23" t="s">
        <v>7</v>
      </c>
    </row>
    <row r="249" spans="1:15" ht="15" thickBot="1" x14ac:dyDescent="0.4">
      <c r="A249" s="10">
        <v>4717</v>
      </c>
      <c r="B249" s="24" t="s">
        <v>520</v>
      </c>
      <c r="C249" s="24" t="s">
        <v>521</v>
      </c>
      <c r="D249" s="25">
        <v>139</v>
      </c>
      <c r="E249" s="26">
        <v>2</v>
      </c>
      <c r="F249" s="20">
        <f>SUM(D249*E249)/'Operative Alessandro Smajlovic'!$J249</f>
        <v>278</v>
      </c>
      <c r="G249" s="24" t="s">
        <v>60</v>
      </c>
      <c r="H249" s="27">
        <v>21572</v>
      </c>
      <c r="I249" s="21">
        <f t="shared" ca="1" si="3"/>
        <v>64</v>
      </c>
      <c r="J249" s="10">
        <v>1</v>
      </c>
      <c r="K249" s="10">
        <v>4</v>
      </c>
      <c r="L249" s="10">
        <v>1</v>
      </c>
      <c r="M249" s="10" t="s">
        <v>7</v>
      </c>
      <c r="N249" s="10" t="s">
        <v>3</v>
      </c>
      <c r="O249" s="9" t="s">
        <v>7</v>
      </c>
    </row>
    <row r="250" spans="1:15" ht="15" thickBot="1" x14ac:dyDescent="0.4">
      <c r="A250" s="18">
        <v>3640</v>
      </c>
      <c r="B250" s="19" t="s">
        <v>522</v>
      </c>
      <c r="C250" s="19" t="s">
        <v>523</v>
      </c>
      <c r="D250" s="20">
        <v>255</v>
      </c>
      <c r="E250" s="21">
        <v>9</v>
      </c>
      <c r="F250" s="20">
        <f>SUM(D250*E250)/'Operative Alessandro Smajlovic'!$J250</f>
        <v>573.75</v>
      </c>
      <c r="G250" s="19" t="s">
        <v>6</v>
      </c>
      <c r="H250" s="22">
        <v>23485</v>
      </c>
      <c r="I250" s="21">
        <f t="shared" ca="1" si="3"/>
        <v>59</v>
      </c>
      <c r="J250" s="18">
        <v>4</v>
      </c>
      <c r="K250" s="18">
        <v>2</v>
      </c>
      <c r="L250" s="18">
        <v>6</v>
      </c>
      <c r="M250" s="18" t="s">
        <v>3</v>
      </c>
      <c r="N250" s="18" t="s">
        <v>3</v>
      </c>
      <c r="O250" s="23" t="s">
        <v>3</v>
      </c>
    </row>
    <row r="251" spans="1:15" ht="15" thickBot="1" x14ac:dyDescent="0.4">
      <c r="A251" s="10">
        <v>3083</v>
      </c>
      <c r="B251" s="24" t="s">
        <v>524</v>
      </c>
      <c r="C251" s="24" t="s">
        <v>525</v>
      </c>
      <c r="D251" s="25">
        <v>129</v>
      </c>
      <c r="E251" s="26">
        <v>1</v>
      </c>
      <c r="F251" s="20">
        <f>SUM(D251*E251)/'Operative Alessandro Smajlovic'!$J251</f>
        <v>21.5</v>
      </c>
      <c r="G251" s="24" t="s">
        <v>54</v>
      </c>
      <c r="H251" s="27">
        <v>20849</v>
      </c>
      <c r="I251" s="21">
        <f t="shared" ca="1" si="3"/>
        <v>66</v>
      </c>
      <c r="J251" s="10">
        <v>6</v>
      </c>
      <c r="K251" s="10">
        <v>4</v>
      </c>
      <c r="L251" s="10">
        <v>9</v>
      </c>
      <c r="M251" s="10" t="s">
        <v>3</v>
      </c>
      <c r="N251" s="10" t="s">
        <v>3</v>
      </c>
      <c r="O251" s="9" t="s">
        <v>3</v>
      </c>
    </row>
    <row r="252" spans="1:15" ht="15" thickBot="1" x14ac:dyDescent="0.4">
      <c r="A252" s="18">
        <v>3011</v>
      </c>
      <c r="B252" s="19" t="s">
        <v>526</v>
      </c>
      <c r="C252" s="19" t="s">
        <v>527</v>
      </c>
      <c r="D252" s="20">
        <v>222</v>
      </c>
      <c r="E252" s="21">
        <v>7</v>
      </c>
      <c r="F252" s="20">
        <f>SUM(D252*E252)/'Operative Alessandro Smajlovic'!$J252</f>
        <v>310.8</v>
      </c>
      <c r="G252" s="19" t="s">
        <v>134</v>
      </c>
      <c r="H252" s="22">
        <v>32425</v>
      </c>
      <c r="I252" s="21">
        <f t="shared" ca="1" si="3"/>
        <v>34</v>
      </c>
      <c r="J252" s="18">
        <v>5</v>
      </c>
      <c r="K252" s="18">
        <v>3</v>
      </c>
      <c r="L252" s="18">
        <v>6</v>
      </c>
      <c r="M252" s="18" t="s">
        <v>3</v>
      </c>
      <c r="N252" s="18" t="s">
        <v>7</v>
      </c>
      <c r="O252" s="23" t="s">
        <v>3</v>
      </c>
    </row>
    <row r="253" spans="1:15" ht="15" thickBot="1" x14ac:dyDescent="0.4">
      <c r="A253" s="10">
        <v>2312</v>
      </c>
      <c r="B253" s="24" t="s">
        <v>528</v>
      </c>
      <c r="C253" s="24" t="s">
        <v>529</v>
      </c>
      <c r="D253" s="25">
        <v>160</v>
      </c>
      <c r="E253" s="26">
        <v>6</v>
      </c>
      <c r="F253" s="20">
        <f>SUM(D253*E253)/'Operative Alessandro Smajlovic'!$J253</f>
        <v>960</v>
      </c>
      <c r="G253" s="24" t="s">
        <v>45</v>
      </c>
      <c r="H253" s="27">
        <v>29969</v>
      </c>
      <c r="I253" s="21">
        <f t="shared" ca="1" si="3"/>
        <v>41</v>
      </c>
      <c r="J253" s="10">
        <v>1</v>
      </c>
      <c r="K253" s="10">
        <v>1</v>
      </c>
      <c r="L253" s="10">
        <v>4</v>
      </c>
      <c r="M253" s="10" t="s">
        <v>3</v>
      </c>
      <c r="N253" s="10" t="s">
        <v>7</v>
      </c>
      <c r="O253" s="9" t="s">
        <v>3</v>
      </c>
    </row>
    <row r="254" spans="1:15" ht="15" thickBot="1" x14ac:dyDescent="0.4">
      <c r="A254" s="18">
        <v>3413</v>
      </c>
      <c r="B254" s="19" t="s">
        <v>530</v>
      </c>
      <c r="C254" s="19" t="s">
        <v>531</v>
      </c>
      <c r="D254" s="20">
        <v>277</v>
      </c>
      <c r="E254" s="21">
        <v>3</v>
      </c>
      <c r="F254" s="20">
        <f>SUM(D254*E254)/'Operative Alessandro Smajlovic'!$J254</f>
        <v>277</v>
      </c>
      <c r="G254" s="19" t="s">
        <v>176</v>
      </c>
      <c r="H254" s="22">
        <v>27344</v>
      </c>
      <c r="I254" s="21">
        <f t="shared" ca="1" si="3"/>
        <v>48</v>
      </c>
      <c r="J254" s="18">
        <v>3</v>
      </c>
      <c r="K254" s="18">
        <v>4</v>
      </c>
      <c r="L254" s="18">
        <v>4</v>
      </c>
      <c r="M254" s="18" t="s">
        <v>3</v>
      </c>
      <c r="N254" s="18" t="s">
        <v>7</v>
      </c>
      <c r="O254" s="23" t="s">
        <v>7</v>
      </c>
    </row>
    <row r="255" spans="1:15" ht="15" thickBot="1" x14ac:dyDescent="0.4">
      <c r="A255" s="10">
        <v>2582</v>
      </c>
      <c r="B255" s="24" t="s">
        <v>532</v>
      </c>
      <c r="C255" s="24" t="s">
        <v>533</v>
      </c>
      <c r="D255" s="25">
        <v>300</v>
      </c>
      <c r="E255" s="26">
        <v>6</v>
      </c>
      <c r="F255" s="20">
        <f>SUM(D255*E255)/'Operative Alessandro Smajlovic'!$J255</f>
        <v>300</v>
      </c>
      <c r="G255" s="24" t="s">
        <v>171</v>
      </c>
      <c r="H255" s="27">
        <v>21412</v>
      </c>
      <c r="I255" s="21">
        <f t="shared" ca="1" si="3"/>
        <v>65</v>
      </c>
      <c r="J255" s="10">
        <v>6</v>
      </c>
      <c r="K255" s="10">
        <v>4</v>
      </c>
      <c r="L255" s="10">
        <v>9</v>
      </c>
      <c r="M255" s="10" t="s">
        <v>7</v>
      </c>
      <c r="N255" s="10" t="s">
        <v>3</v>
      </c>
      <c r="O255" s="9" t="s">
        <v>3</v>
      </c>
    </row>
    <row r="256" spans="1:15" ht="15" thickBot="1" x14ac:dyDescent="0.4">
      <c r="A256" s="18">
        <v>3561</v>
      </c>
      <c r="B256" s="19" t="s">
        <v>534</v>
      </c>
      <c r="C256" s="19" t="s">
        <v>535</v>
      </c>
      <c r="D256" s="20">
        <v>64</v>
      </c>
      <c r="E256" s="21">
        <v>6</v>
      </c>
      <c r="F256" s="20">
        <f>SUM(D256*E256)/'Operative Alessandro Smajlovic'!$J256</f>
        <v>54.857142857142854</v>
      </c>
      <c r="G256" s="19" t="s">
        <v>32</v>
      </c>
      <c r="H256" s="22">
        <v>34630</v>
      </c>
      <c r="I256" s="21">
        <f t="shared" ca="1" si="3"/>
        <v>28</v>
      </c>
      <c r="J256" s="18">
        <v>7</v>
      </c>
      <c r="K256" s="18">
        <v>1</v>
      </c>
      <c r="L256" s="18">
        <v>8</v>
      </c>
      <c r="M256" s="18" t="s">
        <v>3</v>
      </c>
      <c r="N256" s="18" t="s">
        <v>7</v>
      </c>
      <c r="O256" s="23" t="s">
        <v>3</v>
      </c>
    </row>
    <row r="257" spans="1:15" ht="15" thickBot="1" x14ac:dyDescent="0.4">
      <c r="A257" s="10">
        <v>3133</v>
      </c>
      <c r="B257" s="24" t="s">
        <v>536</v>
      </c>
      <c r="C257" s="24" t="s">
        <v>537</v>
      </c>
      <c r="D257" s="25">
        <v>67</v>
      </c>
      <c r="E257" s="26">
        <v>3</v>
      </c>
      <c r="F257" s="20">
        <f>SUM(D257*E257)/'Operative Alessandro Smajlovic'!$J257</f>
        <v>28.714285714285715</v>
      </c>
      <c r="G257" s="24" t="s">
        <v>176</v>
      </c>
      <c r="H257" s="27">
        <v>23159</v>
      </c>
      <c r="I257" s="21">
        <f t="shared" ca="1" si="3"/>
        <v>60</v>
      </c>
      <c r="J257" s="10">
        <v>7</v>
      </c>
      <c r="K257" s="10">
        <v>5</v>
      </c>
      <c r="L257" s="10">
        <v>8</v>
      </c>
      <c r="M257" s="10" t="s">
        <v>7</v>
      </c>
      <c r="N257" s="10" t="s">
        <v>7</v>
      </c>
      <c r="O257" s="9" t="s">
        <v>7</v>
      </c>
    </row>
    <row r="258" spans="1:15" ht="15" thickBot="1" x14ac:dyDescent="0.4">
      <c r="A258" s="18">
        <v>4080</v>
      </c>
      <c r="B258" s="19" t="s">
        <v>538</v>
      </c>
      <c r="C258" s="28" t="s">
        <v>539</v>
      </c>
      <c r="D258" s="20">
        <v>237</v>
      </c>
      <c r="E258" s="21">
        <v>8</v>
      </c>
      <c r="F258" s="20">
        <f>SUM(D258*E258)/'Operative Alessandro Smajlovic'!$J258</f>
        <v>948</v>
      </c>
      <c r="G258" s="19" t="s">
        <v>40</v>
      </c>
      <c r="H258" s="22">
        <v>24077</v>
      </c>
      <c r="I258" s="21">
        <f t="shared" ca="1" si="3"/>
        <v>57</v>
      </c>
      <c r="J258" s="18">
        <v>2</v>
      </c>
      <c r="K258" s="18">
        <v>4</v>
      </c>
      <c r="L258" s="18">
        <v>1</v>
      </c>
      <c r="M258" s="18" t="s">
        <v>7</v>
      </c>
      <c r="N258" s="18" t="s">
        <v>3</v>
      </c>
      <c r="O258" s="23" t="s">
        <v>7</v>
      </c>
    </row>
    <row r="259" spans="1:15" ht="15" thickBot="1" x14ac:dyDescent="0.4">
      <c r="A259" s="10">
        <v>2680</v>
      </c>
      <c r="B259" s="24" t="s">
        <v>540</v>
      </c>
      <c r="C259" s="24" t="s">
        <v>541</v>
      </c>
      <c r="D259" s="25">
        <v>167</v>
      </c>
      <c r="E259" s="26">
        <v>10</v>
      </c>
      <c r="F259" s="20">
        <f>SUM(D259*E259)/'Operative Alessandro Smajlovic'!$J259</f>
        <v>556.66666666666663</v>
      </c>
      <c r="G259" s="24" t="s">
        <v>114</v>
      </c>
      <c r="H259" s="27">
        <v>34517</v>
      </c>
      <c r="I259" s="21">
        <f t="shared" ref="I259:I301" ca="1" si="4">INT((TODAY()-H259)/365.25)</f>
        <v>29</v>
      </c>
      <c r="J259" s="10">
        <v>3</v>
      </c>
      <c r="K259" s="10">
        <v>1</v>
      </c>
      <c r="L259" s="10">
        <v>6</v>
      </c>
      <c r="M259" s="10" t="s">
        <v>7</v>
      </c>
      <c r="N259" s="10" t="s">
        <v>3</v>
      </c>
      <c r="O259" s="9" t="s">
        <v>7</v>
      </c>
    </row>
    <row r="260" spans="1:15" ht="15" thickBot="1" x14ac:dyDescent="0.4">
      <c r="A260" s="18">
        <v>3823</v>
      </c>
      <c r="B260" s="19" t="s">
        <v>542</v>
      </c>
      <c r="C260" s="19" t="s">
        <v>543</v>
      </c>
      <c r="D260" s="20">
        <v>128</v>
      </c>
      <c r="E260" s="21">
        <v>3</v>
      </c>
      <c r="F260" s="20">
        <f>SUM(D260*E260)/'Operative Alessandro Smajlovic'!$J260</f>
        <v>76.8</v>
      </c>
      <c r="G260" s="19" t="s">
        <v>6</v>
      </c>
      <c r="H260" s="22">
        <v>23835</v>
      </c>
      <c r="I260" s="21">
        <f t="shared" ca="1" si="4"/>
        <v>58</v>
      </c>
      <c r="J260" s="18">
        <v>5</v>
      </c>
      <c r="K260" s="18">
        <v>5</v>
      </c>
      <c r="L260" s="18">
        <v>3</v>
      </c>
      <c r="M260" s="18" t="s">
        <v>3</v>
      </c>
      <c r="N260" s="18" t="s">
        <v>3</v>
      </c>
      <c r="O260" s="23" t="s">
        <v>7</v>
      </c>
    </row>
    <row r="261" spans="1:15" ht="15" thickBot="1" x14ac:dyDescent="0.4">
      <c r="A261" s="10">
        <v>3658</v>
      </c>
      <c r="B261" s="24" t="s">
        <v>544</v>
      </c>
      <c r="C261" s="24" t="s">
        <v>545</v>
      </c>
      <c r="D261" s="25">
        <v>75</v>
      </c>
      <c r="E261" s="26">
        <v>7</v>
      </c>
      <c r="F261" s="20">
        <f>SUM(D261*E261)/'Operative Alessandro Smajlovic'!$J261</f>
        <v>131.25</v>
      </c>
      <c r="G261" s="24" t="s">
        <v>35</v>
      </c>
      <c r="H261" s="27">
        <v>27164</v>
      </c>
      <c r="I261" s="21">
        <f t="shared" ca="1" si="4"/>
        <v>49</v>
      </c>
      <c r="J261" s="10">
        <v>4</v>
      </c>
      <c r="K261" s="10">
        <v>4</v>
      </c>
      <c r="L261" s="10">
        <v>2</v>
      </c>
      <c r="M261" s="10" t="s">
        <v>7</v>
      </c>
      <c r="N261" s="10" t="s">
        <v>3</v>
      </c>
      <c r="O261" s="9" t="s">
        <v>3</v>
      </c>
    </row>
    <row r="262" spans="1:15" ht="15" thickBot="1" x14ac:dyDescent="0.4">
      <c r="A262" s="18">
        <v>4246</v>
      </c>
      <c r="B262" s="19" t="s">
        <v>546</v>
      </c>
      <c r="C262" s="19" t="s">
        <v>547</v>
      </c>
      <c r="D262" s="20">
        <v>198</v>
      </c>
      <c r="E262" s="21">
        <v>1</v>
      </c>
      <c r="F262" s="20">
        <f>SUM(D262*E262)/'Operative Alessandro Smajlovic'!$J262</f>
        <v>49.5</v>
      </c>
      <c r="G262" s="19" t="s">
        <v>27</v>
      </c>
      <c r="H262" s="22">
        <v>23506</v>
      </c>
      <c r="I262" s="21">
        <f t="shared" ca="1" si="4"/>
        <v>59</v>
      </c>
      <c r="J262" s="18">
        <v>4</v>
      </c>
      <c r="K262" s="18">
        <v>2</v>
      </c>
      <c r="L262" s="18">
        <v>4</v>
      </c>
      <c r="M262" s="18" t="s">
        <v>3</v>
      </c>
      <c r="N262" s="18" t="s">
        <v>3</v>
      </c>
      <c r="O262" s="23" t="s">
        <v>7</v>
      </c>
    </row>
    <row r="263" spans="1:15" ht="15" thickBot="1" x14ac:dyDescent="0.4">
      <c r="A263" s="10">
        <v>2388</v>
      </c>
      <c r="B263" s="24" t="s">
        <v>548</v>
      </c>
      <c r="C263" s="24" t="s">
        <v>549</v>
      </c>
      <c r="D263" s="25">
        <v>23</v>
      </c>
      <c r="E263" s="26">
        <v>1</v>
      </c>
      <c r="F263" s="20">
        <f>SUM(D263*E263)/'Operative Alessandro Smajlovic'!$J263</f>
        <v>23</v>
      </c>
      <c r="G263" s="24" t="s">
        <v>27</v>
      </c>
      <c r="H263" s="27">
        <v>27363</v>
      </c>
      <c r="I263" s="21">
        <f t="shared" ca="1" si="4"/>
        <v>48</v>
      </c>
      <c r="J263" s="10">
        <v>1</v>
      </c>
      <c r="K263" s="10">
        <v>1</v>
      </c>
      <c r="L263" s="10">
        <v>7</v>
      </c>
      <c r="M263" s="10" t="s">
        <v>3</v>
      </c>
      <c r="N263" s="10" t="s">
        <v>7</v>
      </c>
      <c r="O263" s="9" t="s">
        <v>3</v>
      </c>
    </row>
    <row r="264" spans="1:15" ht="15" thickBot="1" x14ac:dyDescent="0.4">
      <c r="A264" s="18">
        <v>2918</v>
      </c>
      <c r="B264" s="19" t="s">
        <v>550</v>
      </c>
      <c r="C264" s="19" t="s">
        <v>551</v>
      </c>
      <c r="D264" s="20">
        <v>208</v>
      </c>
      <c r="E264" s="21">
        <v>8</v>
      </c>
      <c r="F264" s="20">
        <f>SUM(D264*E264)/'Operative Alessandro Smajlovic'!$J264</f>
        <v>332.8</v>
      </c>
      <c r="G264" s="19" t="s">
        <v>2</v>
      </c>
      <c r="H264" s="22">
        <v>29792</v>
      </c>
      <c r="I264" s="21">
        <f t="shared" ca="1" si="4"/>
        <v>42</v>
      </c>
      <c r="J264" s="18">
        <v>5</v>
      </c>
      <c r="K264" s="18">
        <v>2</v>
      </c>
      <c r="L264" s="18">
        <v>2</v>
      </c>
      <c r="M264" s="18" t="s">
        <v>7</v>
      </c>
      <c r="N264" s="18" t="s">
        <v>3</v>
      </c>
      <c r="O264" s="23" t="s">
        <v>3</v>
      </c>
    </row>
    <row r="265" spans="1:15" ht="15" thickBot="1" x14ac:dyDescent="0.4">
      <c r="A265" s="10">
        <v>2631</v>
      </c>
      <c r="B265" s="24" t="s">
        <v>552</v>
      </c>
      <c r="C265" s="30" t="s">
        <v>553</v>
      </c>
      <c r="D265" s="25">
        <v>245</v>
      </c>
      <c r="E265" s="26">
        <v>9</v>
      </c>
      <c r="F265" s="20">
        <f>SUM(D265*E265)/'Operative Alessandro Smajlovic'!$J265</f>
        <v>735</v>
      </c>
      <c r="G265" s="24" t="s">
        <v>124</v>
      </c>
      <c r="H265" s="27">
        <v>27960</v>
      </c>
      <c r="I265" s="21">
        <f t="shared" ca="1" si="4"/>
        <v>47</v>
      </c>
      <c r="J265" s="10">
        <v>3</v>
      </c>
      <c r="K265" s="10">
        <v>5</v>
      </c>
      <c r="L265" s="10">
        <v>0</v>
      </c>
      <c r="M265" s="10" t="s">
        <v>7</v>
      </c>
      <c r="N265" s="10" t="s">
        <v>7</v>
      </c>
      <c r="O265" s="9" t="s">
        <v>7</v>
      </c>
    </row>
    <row r="266" spans="1:15" ht="15" thickBot="1" x14ac:dyDescent="0.4">
      <c r="A266" s="18">
        <v>4865</v>
      </c>
      <c r="B266" s="19" t="s">
        <v>554</v>
      </c>
      <c r="C266" s="19" t="s">
        <v>555</v>
      </c>
      <c r="D266" s="20">
        <v>99</v>
      </c>
      <c r="E266" s="21">
        <v>2</v>
      </c>
      <c r="F266" s="20">
        <f>SUM(D266*E266)/'Operative Alessandro Smajlovic'!$J266</f>
        <v>99</v>
      </c>
      <c r="G266" s="19" t="s">
        <v>16</v>
      </c>
      <c r="H266" s="22">
        <v>30006</v>
      </c>
      <c r="I266" s="21">
        <f t="shared" ca="1" si="4"/>
        <v>41</v>
      </c>
      <c r="J266" s="18">
        <v>2</v>
      </c>
      <c r="K266" s="18">
        <v>2</v>
      </c>
      <c r="L266" s="18">
        <v>4</v>
      </c>
      <c r="M266" s="18" t="s">
        <v>7</v>
      </c>
      <c r="N266" s="18" t="s">
        <v>7</v>
      </c>
      <c r="O266" s="23" t="s">
        <v>3</v>
      </c>
    </row>
    <row r="267" spans="1:15" ht="15" thickBot="1" x14ac:dyDescent="0.4">
      <c r="A267" s="10">
        <v>2498</v>
      </c>
      <c r="B267" s="24" t="s">
        <v>556</v>
      </c>
      <c r="C267" s="24" t="s">
        <v>557</v>
      </c>
      <c r="D267" s="25">
        <v>173</v>
      </c>
      <c r="E267" s="26">
        <v>10</v>
      </c>
      <c r="F267" s="20">
        <f>SUM(D267*E267)/'Operative Alessandro Smajlovic'!$J267</f>
        <v>432.5</v>
      </c>
      <c r="G267" s="24" t="s">
        <v>114</v>
      </c>
      <c r="H267" s="27">
        <v>23963</v>
      </c>
      <c r="I267" s="21">
        <f t="shared" ca="1" si="4"/>
        <v>58</v>
      </c>
      <c r="J267" s="10">
        <v>4</v>
      </c>
      <c r="K267" s="10">
        <v>5</v>
      </c>
      <c r="L267" s="10">
        <v>10</v>
      </c>
      <c r="M267" s="10" t="s">
        <v>7</v>
      </c>
      <c r="N267" s="10" t="s">
        <v>7</v>
      </c>
      <c r="O267" s="9" t="s">
        <v>7</v>
      </c>
    </row>
    <row r="268" spans="1:15" ht="15" thickBot="1" x14ac:dyDescent="0.4">
      <c r="A268" s="18">
        <v>4483</v>
      </c>
      <c r="B268" s="19" t="s">
        <v>558</v>
      </c>
      <c r="C268" s="19" t="s">
        <v>559</v>
      </c>
      <c r="D268" s="20">
        <v>20</v>
      </c>
      <c r="E268" s="21">
        <v>1</v>
      </c>
      <c r="F268" s="20">
        <f>SUM(D268*E268)/'Operative Alessandro Smajlovic'!$J268</f>
        <v>6.666666666666667</v>
      </c>
      <c r="G268" s="19" t="s">
        <v>114</v>
      </c>
      <c r="H268" s="22">
        <v>30109</v>
      </c>
      <c r="I268" s="21">
        <f t="shared" ca="1" si="4"/>
        <v>41</v>
      </c>
      <c r="J268" s="18">
        <v>3</v>
      </c>
      <c r="K268" s="18">
        <v>3</v>
      </c>
      <c r="L268" s="18">
        <v>7</v>
      </c>
      <c r="M268" s="18" t="s">
        <v>7</v>
      </c>
      <c r="N268" s="18" t="s">
        <v>3</v>
      </c>
      <c r="O268" s="23" t="s">
        <v>3</v>
      </c>
    </row>
    <row r="269" spans="1:15" ht="15" thickBot="1" x14ac:dyDescent="0.4">
      <c r="A269" s="10">
        <v>4439</v>
      </c>
      <c r="B269" s="24" t="s">
        <v>560</v>
      </c>
      <c r="C269" s="24" t="s">
        <v>561</v>
      </c>
      <c r="D269" s="25">
        <v>189</v>
      </c>
      <c r="E269" s="26">
        <v>4</v>
      </c>
      <c r="F269" s="20">
        <f>SUM(D269*E269)/'Operative Alessandro Smajlovic'!$J269</f>
        <v>252</v>
      </c>
      <c r="G269" s="24" t="s">
        <v>181</v>
      </c>
      <c r="H269" s="27">
        <v>26803</v>
      </c>
      <c r="I269" s="21">
        <f t="shared" ca="1" si="4"/>
        <v>50</v>
      </c>
      <c r="J269" s="10">
        <v>3</v>
      </c>
      <c r="K269" s="10">
        <v>5</v>
      </c>
      <c r="L269" s="10">
        <v>7</v>
      </c>
      <c r="M269" s="10" t="s">
        <v>7</v>
      </c>
      <c r="N269" s="10" t="s">
        <v>7</v>
      </c>
      <c r="O269" s="9" t="s">
        <v>7</v>
      </c>
    </row>
    <row r="270" spans="1:15" ht="15" thickBot="1" x14ac:dyDescent="0.4">
      <c r="A270" s="18">
        <v>3005</v>
      </c>
      <c r="B270" s="19" t="s">
        <v>562</v>
      </c>
      <c r="C270" s="19" t="s">
        <v>563</v>
      </c>
      <c r="D270" s="20">
        <v>218</v>
      </c>
      <c r="E270" s="21">
        <v>10</v>
      </c>
      <c r="F270" s="20">
        <f>SUM(D270*E270)/'Operative Alessandro Smajlovic'!$J270</f>
        <v>363.33333333333331</v>
      </c>
      <c r="G270" s="19" t="s">
        <v>32</v>
      </c>
      <c r="H270" s="22">
        <v>31771</v>
      </c>
      <c r="I270" s="21">
        <f t="shared" ca="1" si="4"/>
        <v>36</v>
      </c>
      <c r="J270" s="18">
        <v>6</v>
      </c>
      <c r="K270" s="18">
        <v>5</v>
      </c>
      <c r="L270" s="18">
        <v>7</v>
      </c>
      <c r="M270" s="18" t="s">
        <v>7</v>
      </c>
      <c r="N270" s="18" t="s">
        <v>3</v>
      </c>
      <c r="O270" s="23" t="s">
        <v>7</v>
      </c>
    </row>
    <row r="271" spans="1:15" ht="15" thickBot="1" x14ac:dyDescent="0.4">
      <c r="A271" s="10">
        <v>3151</v>
      </c>
      <c r="B271" s="24" t="s">
        <v>564</v>
      </c>
      <c r="C271" s="24" t="s">
        <v>565</v>
      </c>
      <c r="D271" s="25">
        <v>295</v>
      </c>
      <c r="E271" s="26">
        <v>8</v>
      </c>
      <c r="F271" s="20">
        <f>SUM(D271*E271)/'Operative Alessandro Smajlovic'!$J271</f>
        <v>1180</v>
      </c>
      <c r="G271" s="24" t="s">
        <v>233</v>
      </c>
      <c r="H271" s="27">
        <v>32044</v>
      </c>
      <c r="I271" s="21">
        <f t="shared" ca="1" si="4"/>
        <v>35</v>
      </c>
      <c r="J271" s="10">
        <v>2</v>
      </c>
      <c r="K271" s="10">
        <v>2</v>
      </c>
      <c r="L271" s="10">
        <v>6</v>
      </c>
      <c r="M271" s="10" t="s">
        <v>7</v>
      </c>
      <c r="N271" s="10" t="s">
        <v>3</v>
      </c>
      <c r="O271" s="9" t="s">
        <v>3</v>
      </c>
    </row>
    <row r="272" spans="1:15" ht="15" thickBot="1" x14ac:dyDescent="0.4">
      <c r="A272" s="18">
        <v>3728</v>
      </c>
      <c r="B272" s="19" t="s">
        <v>566</v>
      </c>
      <c r="C272" s="19" t="s">
        <v>340</v>
      </c>
      <c r="D272" s="20">
        <v>27</v>
      </c>
      <c r="E272" s="21">
        <v>1</v>
      </c>
      <c r="F272" s="20">
        <f>SUM(D272*E272)/'Operative Alessandro Smajlovic'!$J272</f>
        <v>27</v>
      </c>
      <c r="G272" s="19" t="s">
        <v>27</v>
      </c>
      <c r="H272" s="22">
        <v>28661</v>
      </c>
      <c r="I272" s="21">
        <f t="shared" ca="1" si="4"/>
        <v>45</v>
      </c>
      <c r="J272" s="18">
        <v>1</v>
      </c>
      <c r="K272" s="18">
        <v>1</v>
      </c>
      <c r="L272" s="18">
        <v>1</v>
      </c>
      <c r="M272" s="18" t="s">
        <v>3</v>
      </c>
      <c r="N272" s="18" t="s">
        <v>7</v>
      </c>
      <c r="O272" s="23" t="s">
        <v>3</v>
      </c>
    </row>
    <row r="273" spans="1:15" ht="15" thickBot="1" x14ac:dyDescent="0.4">
      <c r="A273" s="10">
        <v>2966</v>
      </c>
      <c r="B273" s="24" t="s">
        <v>567</v>
      </c>
      <c r="C273" s="24" t="s">
        <v>568</v>
      </c>
      <c r="D273" s="25">
        <v>152</v>
      </c>
      <c r="E273" s="26">
        <v>9</v>
      </c>
      <c r="F273" s="20">
        <f>SUM(D273*E273)/'Operative Alessandro Smajlovic'!$J273</f>
        <v>342</v>
      </c>
      <c r="G273" s="24" t="s">
        <v>278</v>
      </c>
      <c r="H273" s="27">
        <v>27245</v>
      </c>
      <c r="I273" s="21">
        <f t="shared" ca="1" si="4"/>
        <v>49</v>
      </c>
      <c r="J273" s="10">
        <v>4</v>
      </c>
      <c r="K273" s="10">
        <v>2</v>
      </c>
      <c r="L273" s="10">
        <v>8</v>
      </c>
      <c r="M273" s="10" t="s">
        <v>3</v>
      </c>
      <c r="N273" s="10" t="s">
        <v>7</v>
      </c>
      <c r="O273" s="9" t="s">
        <v>3</v>
      </c>
    </row>
    <row r="274" spans="1:15" ht="15" thickBot="1" x14ac:dyDescent="0.4">
      <c r="A274" s="18">
        <v>4212</v>
      </c>
      <c r="B274" s="19" t="s">
        <v>569</v>
      </c>
      <c r="C274" s="19" t="s">
        <v>570</v>
      </c>
      <c r="D274" s="20">
        <v>210</v>
      </c>
      <c r="E274" s="21">
        <v>9</v>
      </c>
      <c r="F274" s="20">
        <f>SUM(D274*E274)/'Operative Alessandro Smajlovic'!$J274</f>
        <v>472.5</v>
      </c>
      <c r="G274" s="19" t="s">
        <v>32</v>
      </c>
      <c r="H274" s="22">
        <v>28866</v>
      </c>
      <c r="I274" s="21">
        <f t="shared" ca="1" si="4"/>
        <v>44</v>
      </c>
      <c r="J274" s="18">
        <v>4</v>
      </c>
      <c r="K274" s="18">
        <v>4</v>
      </c>
      <c r="L274" s="18">
        <v>2</v>
      </c>
      <c r="M274" s="18" t="s">
        <v>3</v>
      </c>
      <c r="N274" s="18" t="s">
        <v>7</v>
      </c>
      <c r="O274" s="23" t="s">
        <v>7</v>
      </c>
    </row>
    <row r="275" spans="1:15" ht="15" thickBot="1" x14ac:dyDescent="0.4">
      <c r="A275" s="10">
        <v>5380</v>
      </c>
      <c r="B275" s="24" t="s">
        <v>571</v>
      </c>
      <c r="C275" s="24" t="s">
        <v>572</v>
      </c>
      <c r="D275" s="25">
        <v>230</v>
      </c>
      <c r="E275" s="26">
        <v>5</v>
      </c>
      <c r="F275" s="20">
        <f>SUM(D275*E275)/'Operative Alessandro Smajlovic'!$J275</f>
        <v>164.28571428571428</v>
      </c>
      <c r="G275" s="24" t="s">
        <v>10</v>
      </c>
      <c r="H275" s="27">
        <v>30050</v>
      </c>
      <c r="I275" s="21">
        <f t="shared" ca="1" si="4"/>
        <v>41</v>
      </c>
      <c r="J275" s="10">
        <v>7</v>
      </c>
      <c r="K275" s="10">
        <v>3</v>
      </c>
      <c r="L275" s="10">
        <v>1</v>
      </c>
      <c r="M275" s="10" t="s">
        <v>3</v>
      </c>
      <c r="N275" s="10" t="s">
        <v>7</v>
      </c>
      <c r="O275" s="9" t="s">
        <v>3</v>
      </c>
    </row>
    <row r="276" spans="1:15" ht="15" thickBot="1" x14ac:dyDescent="0.4">
      <c r="A276" s="18">
        <v>2674</v>
      </c>
      <c r="B276" s="19" t="s">
        <v>573</v>
      </c>
      <c r="C276" s="19" t="s">
        <v>574</v>
      </c>
      <c r="D276" s="20">
        <v>257</v>
      </c>
      <c r="E276" s="21">
        <v>9</v>
      </c>
      <c r="F276" s="20">
        <f>SUM(D276*E276)/'Operative Alessandro Smajlovic'!$J276</f>
        <v>771</v>
      </c>
      <c r="G276" s="19" t="s">
        <v>63</v>
      </c>
      <c r="H276" s="22">
        <v>29807</v>
      </c>
      <c r="I276" s="21">
        <f t="shared" ca="1" si="4"/>
        <v>42</v>
      </c>
      <c r="J276" s="18">
        <v>3</v>
      </c>
      <c r="K276" s="18">
        <v>3</v>
      </c>
      <c r="L276" s="18">
        <v>7</v>
      </c>
      <c r="M276" s="18" t="s">
        <v>7</v>
      </c>
      <c r="N276" s="18" t="s">
        <v>7</v>
      </c>
      <c r="O276" s="23" t="s">
        <v>3</v>
      </c>
    </row>
    <row r="277" spans="1:15" ht="29.5" thickBot="1" x14ac:dyDescent="0.4">
      <c r="A277" s="10">
        <v>5325</v>
      </c>
      <c r="B277" s="24" t="s">
        <v>575</v>
      </c>
      <c r="C277" s="24" t="s">
        <v>576</v>
      </c>
      <c r="D277" s="25">
        <v>44</v>
      </c>
      <c r="E277" s="26">
        <v>2</v>
      </c>
      <c r="F277" s="20">
        <f>SUM(D277*E277)/'Operative Alessandro Smajlovic'!$J277</f>
        <v>17.600000000000001</v>
      </c>
      <c r="G277" s="24" t="s">
        <v>10</v>
      </c>
      <c r="H277" s="27">
        <v>29382</v>
      </c>
      <c r="I277" s="21">
        <f t="shared" ca="1" si="4"/>
        <v>43</v>
      </c>
      <c r="J277" s="10">
        <v>5</v>
      </c>
      <c r="K277" s="10">
        <v>3</v>
      </c>
      <c r="L277" s="10">
        <v>9</v>
      </c>
      <c r="M277" s="10" t="s">
        <v>3</v>
      </c>
      <c r="N277" s="10" t="s">
        <v>7</v>
      </c>
      <c r="O277" s="9" t="s">
        <v>3</v>
      </c>
    </row>
    <row r="278" spans="1:15" ht="15" thickBot="1" x14ac:dyDescent="0.4">
      <c r="A278" s="18">
        <v>3422</v>
      </c>
      <c r="B278" s="19" t="s">
        <v>577</v>
      </c>
      <c r="C278" s="19" t="s">
        <v>578</v>
      </c>
      <c r="D278" s="20">
        <v>35</v>
      </c>
      <c r="E278" s="21">
        <v>2</v>
      </c>
      <c r="F278" s="20">
        <f>SUM(D278*E278)/'Operative Alessandro Smajlovic'!$J278</f>
        <v>35</v>
      </c>
      <c r="G278" s="19" t="s">
        <v>176</v>
      </c>
      <c r="H278" s="22">
        <v>27103</v>
      </c>
      <c r="I278" s="21">
        <f t="shared" ca="1" si="4"/>
        <v>49</v>
      </c>
      <c r="J278" s="18">
        <v>2</v>
      </c>
      <c r="K278" s="18">
        <v>4</v>
      </c>
      <c r="L278" s="18">
        <v>7</v>
      </c>
      <c r="M278" s="18" t="s">
        <v>3</v>
      </c>
      <c r="N278" s="18" t="s">
        <v>7</v>
      </c>
      <c r="O278" s="23" t="s">
        <v>3</v>
      </c>
    </row>
    <row r="279" spans="1:15" ht="15" thickBot="1" x14ac:dyDescent="0.4">
      <c r="A279" s="10">
        <v>4516</v>
      </c>
      <c r="B279" s="24" t="s">
        <v>579</v>
      </c>
      <c r="C279" s="24" t="s">
        <v>580</v>
      </c>
      <c r="D279" s="25">
        <v>264</v>
      </c>
      <c r="E279" s="26">
        <v>8</v>
      </c>
      <c r="F279" s="20">
        <f>SUM(D279*E279)/'Operative Alessandro Smajlovic'!$J279</f>
        <v>352</v>
      </c>
      <c r="G279" s="24" t="s">
        <v>181</v>
      </c>
      <c r="H279" s="27">
        <v>21820</v>
      </c>
      <c r="I279" s="21">
        <f t="shared" ca="1" si="4"/>
        <v>63</v>
      </c>
      <c r="J279" s="10">
        <v>6</v>
      </c>
      <c r="K279" s="10">
        <v>4</v>
      </c>
      <c r="L279" s="10">
        <v>4</v>
      </c>
      <c r="M279" s="10" t="s">
        <v>7</v>
      </c>
      <c r="N279" s="10" t="s">
        <v>7</v>
      </c>
      <c r="O279" s="9" t="s">
        <v>3</v>
      </c>
    </row>
    <row r="280" spans="1:15" ht="15" thickBot="1" x14ac:dyDescent="0.4">
      <c r="A280" s="18">
        <v>3903</v>
      </c>
      <c r="B280" s="19" t="s">
        <v>581</v>
      </c>
      <c r="C280" s="19" t="s">
        <v>582</v>
      </c>
      <c r="D280" s="20">
        <v>70</v>
      </c>
      <c r="E280" s="21">
        <v>9</v>
      </c>
      <c r="F280" s="20">
        <f>SUM(D280*E280)/'Operative Alessandro Smajlovic'!$J280</f>
        <v>630</v>
      </c>
      <c r="G280" s="19" t="s">
        <v>233</v>
      </c>
      <c r="H280" s="22">
        <v>27535</v>
      </c>
      <c r="I280" s="21">
        <f t="shared" ca="1" si="4"/>
        <v>48</v>
      </c>
      <c r="J280" s="18">
        <v>1</v>
      </c>
      <c r="K280" s="18">
        <v>2</v>
      </c>
      <c r="L280" s="18">
        <v>9</v>
      </c>
      <c r="M280" s="18" t="s">
        <v>7</v>
      </c>
      <c r="N280" s="18" t="s">
        <v>3</v>
      </c>
      <c r="O280" s="23" t="s">
        <v>3</v>
      </c>
    </row>
    <row r="281" spans="1:15" ht="15" thickBot="1" x14ac:dyDescent="0.4">
      <c r="A281" s="10">
        <v>3252</v>
      </c>
      <c r="B281" s="24" t="s">
        <v>583</v>
      </c>
      <c r="C281" s="24" t="s">
        <v>584</v>
      </c>
      <c r="D281" s="25">
        <v>78</v>
      </c>
      <c r="E281" s="26">
        <v>4</v>
      </c>
      <c r="F281" s="20">
        <f>SUM(D281*E281)/'Operative Alessandro Smajlovic'!$J281</f>
        <v>44.571428571428569</v>
      </c>
      <c r="G281" s="24" t="s">
        <v>111</v>
      </c>
      <c r="H281" s="27">
        <v>23465</v>
      </c>
      <c r="I281" s="21">
        <f t="shared" ca="1" si="4"/>
        <v>59</v>
      </c>
      <c r="J281" s="10">
        <v>7</v>
      </c>
      <c r="K281" s="10">
        <v>3</v>
      </c>
      <c r="L281" s="10">
        <v>10</v>
      </c>
      <c r="M281" s="10" t="s">
        <v>7</v>
      </c>
      <c r="N281" s="10" t="s">
        <v>3</v>
      </c>
      <c r="O281" s="9" t="s">
        <v>3</v>
      </c>
    </row>
    <row r="282" spans="1:15" ht="15" thickBot="1" x14ac:dyDescent="0.4">
      <c r="A282" s="18">
        <v>2608</v>
      </c>
      <c r="B282" s="19" t="s">
        <v>585</v>
      </c>
      <c r="C282" s="19" t="s">
        <v>364</v>
      </c>
      <c r="D282" s="20">
        <v>231</v>
      </c>
      <c r="E282" s="21">
        <v>7</v>
      </c>
      <c r="F282" s="20">
        <f>SUM(D282*E282)/'Operative Alessandro Smajlovic'!$J282</f>
        <v>323.39999999999998</v>
      </c>
      <c r="G282" s="19" t="s">
        <v>21</v>
      </c>
      <c r="H282" s="22">
        <v>22918</v>
      </c>
      <c r="I282" s="21">
        <f t="shared" ca="1" si="4"/>
        <v>60</v>
      </c>
      <c r="J282" s="18">
        <v>5</v>
      </c>
      <c r="K282" s="18">
        <v>5</v>
      </c>
      <c r="L282" s="18">
        <v>9</v>
      </c>
      <c r="M282" s="18" t="s">
        <v>7</v>
      </c>
      <c r="N282" s="18" t="s">
        <v>3</v>
      </c>
      <c r="O282" s="23" t="s">
        <v>7</v>
      </c>
    </row>
    <row r="283" spans="1:15" ht="15" thickBot="1" x14ac:dyDescent="0.4">
      <c r="A283" s="10">
        <v>4418</v>
      </c>
      <c r="B283" s="24" t="s">
        <v>586</v>
      </c>
      <c r="C283" s="24" t="s">
        <v>280</v>
      </c>
      <c r="D283" s="25">
        <v>277</v>
      </c>
      <c r="E283" s="26">
        <v>7</v>
      </c>
      <c r="F283" s="20">
        <f>SUM(D283*E283)/'Operative Alessandro Smajlovic'!$J283</f>
        <v>323.16666666666669</v>
      </c>
      <c r="G283" s="24" t="s">
        <v>134</v>
      </c>
      <c r="H283" s="27">
        <v>28950</v>
      </c>
      <c r="I283" s="21">
        <f t="shared" ca="1" si="4"/>
        <v>44</v>
      </c>
      <c r="J283" s="10">
        <v>6</v>
      </c>
      <c r="K283" s="10">
        <v>1</v>
      </c>
      <c r="L283" s="10">
        <v>8</v>
      </c>
      <c r="M283" s="10" t="s">
        <v>3</v>
      </c>
      <c r="N283" s="10" t="s">
        <v>3</v>
      </c>
      <c r="O283" s="9" t="s">
        <v>3</v>
      </c>
    </row>
    <row r="284" spans="1:15" ht="15" thickBot="1" x14ac:dyDescent="0.4">
      <c r="A284" s="18">
        <v>4616</v>
      </c>
      <c r="B284" s="19" t="s">
        <v>587</v>
      </c>
      <c r="C284" s="19" t="s">
        <v>588</v>
      </c>
      <c r="D284" s="20">
        <v>213</v>
      </c>
      <c r="E284" s="21">
        <v>5</v>
      </c>
      <c r="F284" s="20">
        <f>SUM(D284*E284)/'Operative Alessandro Smajlovic'!$J284</f>
        <v>177.5</v>
      </c>
      <c r="G284" s="19" t="s">
        <v>278</v>
      </c>
      <c r="H284" s="22">
        <v>30858</v>
      </c>
      <c r="I284" s="21">
        <f t="shared" ca="1" si="4"/>
        <v>39</v>
      </c>
      <c r="J284" s="18">
        <v>6</v>
      </c>
      <c r="K284" s="18">
        <v>1</v>
      </c>
      <c r="L284" s="18">
        <v>3</v>
      </c>
      <c r="M284" s="18" t="s">
        <v>7</v>
      </c>
      <c r="N284" s="18" t="s">
        <v>7</v>
      </c>
      <c r="O284" s="23" t="s">
        <v>3</v>
      </c>
    </row>
    <row r="285" spans="1:15" ht="15" thickBot="1" x14ac:dyDescent="0.4">
      <c r="A285" s="10">
        <v>2841</v>
      </c>
      <c r="B285" s="24" t="s">
        <v>589</v>
      </c>
      <c r="C285" s="24" t="s">
        <v>590</v>
      </c>
      <c r="D285" s="25">
        <v>256</v>
      </c>
      <c r="E285" s="26">
        <v>2</v>
      </c>
      <c r="F285" s="20">
        <f>SUM(D285*E285)/'Operative Alessandro Smajlovic'!$J285</f>
        <v>256</v>
      </c>
      <c r="G285" s="24" t="s">
        <v>171</v>
      </c>
      <c r="H285" s="27">
        <v>30650</v>
      </c>
      <c r="I285" s="21">
        <f t="shared" ca="1" si="4"/>
        <v>39</v>
      </c>
      <c r="J285" s="10">
        <v>2</v>
      </c>
      <c r="K285" s="10">
        <v>3</v>
      </c>
      <c r="L285" s="10">
        <v>0</v>
      </c>
      <c r="M285" s="10" t="s">
        <v>3</v>
      </c>
      <c r="N285" s="10" t="s">
        <v>3</v>
      </c>
      <c r="O285" s="9" t="s">
        <v>3</v>
      </c>
    </row>
    <row r="286" spans="1:15" ht="15" thickBot="1" x14ac:dyDescent="0.4">
      <c r="A286" s="18">
        <v>2845</v>
      </c>
      <c r="B286" s="19" t="s">
        <v>591</v>
      </c>
      <c r="C286" s="19" t="s">
        <v>592</v>
      </c>
      <c r="D286" s="20">
        <v>176</v>
      </c>
      <c r="E286" s="21">
        <v>10</v>
      </c>
      <c r="F286" s="20">
        <f>SUM(D286*E286)/'Operative Alessandro Smajlovic'!$J286</f>
        <v>880</v>
      </c>
      <c r="G286" s="19" t="s">
        <v>81</v>
      </c>
      <c r="H286" s="22">
        <v>24906</v>
      </c>
      <c r="I286" s="21">
        <f t="shared" ca="1" si="4"/>
        <v>55</v>
      </c>
      <c r="J286" s="18">
        <v>2</v>
      </c>
      <c r="K286" s="18">
        <v>4</v>
      </c>
      <c r="L286" s="18">
        <v>0</v>
      </c>
      <c r="M286" s="18" t="s">
        <v>3</v>
      </c>
      <c r="N286" s="18" t="s">
        <v>3</v>
      </c>
      <c r="O286" s="23" t="s">
        <v>3</v>
      </c>
    </row>
    <row r="287" spans="1:15" ht="15" thickBot="1" x14ac:dyDescent="0.4">
      <c r="A287" s="10">
        <v>3873</v>
      </c>
      <c r="B287" s="24" t="s">
        <v>593</v>
      </c>
      <c r="C287" s="24" t="s">
        <v>594</v>
      </c>
      <c r="D287" s="25">
        <v>241</v>
      </c>
      <c r="E287" s="26">
        <v>1</v>
      </c>
      <c r="F287" s="20">
        <f>SUM(D287*E287)/'Operative Alessandro Smajlovic'!$J287</f>
        <v>60.25</v>
      </c>
      <c r="G287" s="24" t="s">
        <v>63</v>
      </c>
      <c r="H287" s="27">
        <v>30881</v>
      </c>
      <c r="I287" s="21">
        <f t="shared" ca="1" si="4"/>
        <v>39</v>
      </c>
      <c r="J287" s="10">
        <v>4</v>
      </c>
      <c r="K287" s="10">
        <v>4</v>
      </c>
      <c r="L287" s="10">
        <v>5</v>
      </c>
      <c r="M287" s="10" t="s">
        <v>7</v>
      </c>
      <c r="N287" s="10" t="s">
        <v>7</v>
      </c>
      <c r="O287" s="9" t="s">
        <v>3</v>
      </c>
    </row>
    <row r="288" spans="1:15" ht="15" thickBot="1" x14ac:dyDescent="0.4">
      <c r="A288" s="18">
        <v>2503</v>
      </c>
      <c r="B288" s="19" t="s">
        <v>595</v>
      </c>
      <c r="C288" s="19" t="s">
        <v>596</v>
      </c>
      <c r="D288" s="20">
        <v>293</v>
      </c>
      <c r="E288" s="21">
        <v>5</v>
      </c>
      <c r="F288" s="20">
        <f>SUM(D288*E288)/'Operative Alessandro Smajlovic'!$J288</f>
        <v>488.33333333333331</v>
      </c>
      <c r="G288" s="19" t="s">
        <v>32</v>
      </c>
      <c r="H288" s="22">
        <v>23941</v>
      </c>
      <c r="I288" s="21">
        <f t="shared" ca="1" si="4"/>
        <v>58</v>
      </c>
      <c r="J288" s="18">
        <v>3</v>
      </c>
      <c r="K288" s="18">
        <v>3</v>
      </c>
      <c r="L288" s="18">
        <v>8</v>
      </c>
      <c r="M288" s="18" t="s">
        <v>3</v>
      </c>
      <c r="N288" s="18" t="s">
        <v>7</v>
      </c>
      <c r="O288" s="23" t="s">
        <v>3</v>
      </c>
    </row>
    <row r="289" spans="1:15" ht="15" thickBot="1" x14ac:dyDescent="0.4">
      <c r="A289" s="10">
        <v>4599</v>
      </c>
      <c r="B289" s="24" t="s">
        <v>597</v>
      </c>
      <c r="C289" s="24" t="s">
        <v>598</v>
      </c>
      <c r="D289" s="25">
        <v>224</v>
      </c>
      <c r="E289" s="26">
        <v>5</v>
      </c>
      <c r="F289" s="20">
        <f>SUM(D289*E289)/'Operative Alessandro Smajlovic'!$J289</f>
        <v>280</v>
      </c>
      <c r="G289" s="24" t="s">
        <v>166</v>
      </c>
      <c r="H289" s="27">
        <v>21182</v>
      </c>
      <c r="I289" s="21">
        <f t="shared" ca="1" si="4"/>
        <v>65</v>
      </c>
      <c r="J289" s="10">
        <v>4</v>
      </c>
      <c r="K289" s="10">
        <v>5</v>
      </c>
      <c r="L289" s="10">
        <v>9</v>
      </c>
      <c r="M289" s="10" t="s">
        <v>7</v>
      </c>
      <c r="N289" s="10" t="s">
        <v>7</v>
      </c>
      <c r="O289" s="9" t="s">
        <v>7</v>
      </c>
    </row>
    <row r="290" spans="1:15" ht="15" thickBot="1" x14ac:dyDescent="0.4">
      <c r="A290" s="18">
        <v>4454</v>
      </c>
      <c r="B290" s="19" t="s">
        <v>599</v>
      </c>
      <c r="C290" s="19" t="s">
        <v>600</v>
      </c>
      <c r="D290" s="20">
        <v>26</v>
      </c>
      <c r="E290" s="21">
        <v>4</v>
      </c>
      <c r="F290" s="20">
        <f>SUM(D290*E290)/'Operative Alessandro Smajlovic'!$J290</f>
        <v>52</v>
      </c>
      <c r="G290" s="19" t="s">
        <v>171</v>
      </c>
      <c r="H290" s="22">
        <v>28033</v>
      </c>
      <c r="I290" s="21">
        <f t="shared" ca="1" si="4"/>
        <v>46</v>
      </c>
      <c r="J290" s="18">
        <v>2</v>
      </c>
      <c r="K290" s="18">
        <v>4</v>
      </c>
      <c r="L290" s="18">
        <v>5</v>
      </c>
      <c r="M290" s="18" t="s">
        <v>3</v>
      </c>
      <c r="N290" s="18" t="s">
        <v>7</v>
      </c>
      <c r="O290" s="23" t="s">
        <v>3</v>
      </c>
    </row>
    <row r="291" spans="1:15" ht="15" thickBot="1" x14ac:dyDescent="0.4">
      <c r="A291" s="10">
        <v>5102</v>
      </c>
      <c r="B291" s="24" t="s">
        <v>601</v>
      </c>
      <c r="C291" s="24" t="s">
        <v>602</v>
      </c>
      <c r="D291" s="25">
        <v>175</v>
      </c>
      <c r="E291" s="26">
        <v>1</v>
      </c>
      <c r="F291" s="20">
        <f>SUM(D291*E291)/'Operative Alessandro Smajlovic'!$J291</f>
        <v>58.333333333333336</v>
      </c>
      <c r="G291" s="24" t="s">
        <v>35</v>
      </c>
      <c r="H291" s="27">
        <v>21149</v>
      </c>
      <c r="I291" s="21">
        <f t="shared" ca="1" si="4"/>
        <v>65</v>
      </c>
      <c r="J291" s="10">
        <v>3</v>
      </c>
      <c r="K291" s="10">
        <v>3</v>
      </c>
      <c r="L291" s="10">
        <v>8</v>
      </c>
      <c r="M291" s="10" t="s">
        <v>7</v>
      </c>
      <c r="N291" s="10" t="s">
        <v>3</v>
      </c>
      <c r="O291" s="9" t="s">
        <v>7</v>
      </c>
    </row>
    <row r="292" spans="1:15" ht="15" thickBot="1" x14ac:dyDescent="0.4">
      <c r="A292" s="18">
        <v>3755</v>
      </c>
      <c r="B292" s="19" t="s">
        <v>603</v>
      </c>
      <c r="C292" s="19" t="s">
        <v>604</v>
      </c>
      <c r="D292" s="20">
        <v>157</v>
      </c>
      <c r="E292" s="21">
        <v>4</v>
      </c>
      <c r="F292" s="20">
        <f>SUM(D292*E292)/'Operative Alessandro Smajlovic'!$J292</f>
        <v>125.6</v>
      </c>
      <c r="G292" s="19" t="s">
        <v>6</v>
      </c>
      <c r="H292" s="22">
        <v>32408</v>
      </c>
      <c r="I292" s="21">
        <f t="shared" ca="1" si="4"/>
        <v>34</v>
      </c>
      <c r="J292" s="18">
        <v>5</v>
      </c>
      <c r="K292" s="18">
        <v>5</v>
      </c>
      <c r="L292" s="18">
        <v>2</v>
      </c>
      <c r="M292" s="18" t="s">
        <v>7</v>
      </c>
      <c r="N292" s="18" t="s">
        <v>7</v>
      </c>
      <c r="O292" s="23" t="s">
        <v>3</v>
      </c>
    </row>
    <row r="293" spans="1:15" ht="15" thickBot="1" x14ac:dyDescent="0.4">
      <c r="A293" s="10">
        <v>2798</v>
      </c>
      <c r="B293" s="24" t="s">
        <v>605</v>
      </c>
      <c r="C293" s="24" t="s">
        <v>606</v>
      </c>
      <c r="D293" s="25">
        <v>277</v>
      </c>
      <c r="E293" s="26">
        <v>10</v>
      </c>
      <c r="F293" s="20">
        <f>SUM(D293*E293)/'Operative Alessandro Smajlovic'!$J293</f>
        <v>692.5</v>
      </c>
      <c r="G293" s="24" t="s">
        <v>96</v>
      </c>
      <c r="H293" s="27">
        <v>22448</v>
      </c>
      <c r="I293" s="21">
        <f t="shared" ca="1" si="4"/>
        <v>62</v>
      </c>
      <c r="J293" s="10">
        <v>4</v>
      </c>
      <c r="K293" s="10">
        <v>2</v>
      </c>
      <c r="L293" s="10">
        <v>1</v>
      </c>
      <c r="M293" s="10" t="s">
        <v>3</v>
      </c>
      <c r="N293" s="10" t="s">
        <v>3</v>
      </c>
      <c r="O293" s="9" t="s">
        <v>3</v>
      </c>
    </row>
    <row r="294" spans="1:15" ht="15" thickBot="1" x14ac:dyDescent="0.4">
      <c r="A294" s="18">
        <v>4710</v>
      </c>
      <c r="B294" s="19" t="s">
        <v>607</v>
      </c>
      <c r="C294" s="19" t="s">
        <v>608</v>
      </c>
      <c r="D294" s="20">
        <v>243</v>
      </c>
      <c r="E294" s="21">
        <v>7</v>
      </c>
      <c r="F294" s="20">
        <f>SUM(D294*E294)/'Operative Alessandro Smajlovic'!$J294</f>
        <v>425.25</v>
      </c>
      <c r="G294" s="19" t="s">
        <v>16</v>
      </c>
      <c r="H294" s="22">
        <v>31919</v>
      </c>
      <c r="I294" s="21">
        <f t="shared" ca="1" si="4"/>
        <v>36</v>
      </c>
      <c r="J294" s="18">
        <v>4</v>
      </c>
      <c r="K294" s="18">
        <v>1</v>
      </c>
      <c r="L294" s="18">
        <v>9</v>
      </c>
      <c r="M294" s="18" t="s">
        <v>3</v>
      </c>
      <c r="N294" s="18" t="s">
        <v>3</v>
      </c>
      <c r="O294" s="23" t="s">
        <v>7</v>
      </c>
    </row>
    <row r="295" spans="1:15" ht="15" thickBot="1" x14ac:dyDescent="0.4">
      <c r="A295" s="10">
        <v>2418</v>
      </c>
      <c r="B295" s="24" t="s">
        <v>609</v>
      </c>
      <c r="C295" s="24" t="s">
        <v>610</v>
      </c>
      <c r="D295" s="25">
        <v>33</v>
      </c>
      <c r="E295" s="26">
        <v>8</v>
      </c>
      <c r="F295" s="20">
        <f>SUM(D295*E295)/'Operative Alessandro Smajlovic'!$J295</f>
        <v>132</v>
      </c>
      <c r="G295" s="24" t="s">
        <v>117</v>
      </c>
      <c r="H295" s="27">
        <v>22343</v>
      </c>
      <c r="I295" s="21">
        <f t="shared" ca="1" si="4"/>
        <v>62</v>
      </c>
      <c r="J295" s="10">
        <v>2</v>
      </c>
      <c r="K295" s="10">
        <v>5</v>
      </c>
      <c r="L295" s="10">
        <v>8</v>
      </c>
      <c r="M295" s="10" t="s">
        <v>3</v>
      </c>
      <c r="N295" s="10" t="s">
        <v>7</v>
      </c>
      <c r="O295" s="9" t="s">
        <v>3</v>
      </c>
    </row>
    <row r="296" spans="1:15" ht="15" thickBot="1" x14ac:dyDescent="0.4">
      <c r="A296" s="18">
        <v>4526</v>
      </c>
      <c r="B296" s="19" t="s">
        <v>611</v>
      </c>
      <c r="C296" s="28" t="s">
        <v>612</v>
      </c>
      <c r="D296" s="20">
        <v>129</v>
      </c>
      <c r="E296" s="21">
        <v>4</v>
      </c>
      <c r="F296" s="20">
        <f>SUM(D296*E296)/'Operative Alessandro Smajlovic'!$J296</f>
        <v>258</v>
      </c>
      <c r="G296" s="19" t="s">
        <v>114</v>
      </c>
      <c r="H296" s="22">
        <v>31662</v>
      </c>
      <c r="I296" s="21">
        <f t="shared" ca="1" si="4"/>
        <v>36</v>
      </c>
      <c r="J296" s="18">
        <v>2</v>
      </c>
      <c r="K296" s="18">
        <v>2</v>
      </c>
      <c r="L296" s="18">
        <v>6</v>
      </c>
      <c r="M296" s="18" t="s">
        <v>7</v>
      </c>
      <c r="N296" s="18" t="s">
        <v>3</v>
      </c>
      <c r="O296" s="23" t="s">
        <v>7</v>
      </c>
    </row>
    <row r="297" spans="1:15" ht="15" thickBot="1" x14ac:dyDescent="0.4">
      <c r="A297" s="10">
        <v>2888</v>
      </c>
      <c r="B297" s="24" t="s">
        <v>613</v>
      </c>
      <c r="C297" s="24" t="s">
        <v>614</v>
      </c>
      <c r="D297" s="25">
        <v>157</v>
      </c>
      <c r="E297" s="26">
        <v>9</v>
      </c>
      <c r="F297" s="20">
        <f>SUM(D297*E297)/'Operative Alessandro Smajlovic'!$J297</f>
        <v>201.85714285714286</v>
      </c>
      <c r="G297" s="24" t="s">
        <v>54</v>
      </c>
      <c r="H297" s="27">
        <v>32849</v>
      </c>
      <c r="I297" s="21">
        <f t="shared" ca="1" si="4"/>
        <v>33</v>
      </c>
      <c r="J297" s="10">
        <v>7</v>
      </c>
      <c r="K297" s="10">
        <v>5</v>
      </c>
      <c r="L297" s="10">
        <v>2</v>
      </c>
      <c r="M297" s="10" t="s">
        <v>3</v>
      </c>
      <c r="N297" s="10" t="s">
        <v>7</v>
      </c>
      <c r="O297" s="9" t="s">
        <v>7</v>
      </c>
    </row>
    <row r="298" spans="1:15" ht="15" thickBot="1" x14ac:dyDescent="0.4">
      <c r="A298" s="18">
        <v>5041</v>
      </c>
      <c r="B298" s="19" t="s">
        <v>615</v>
      </c>
      <c r="C298" s="19" t="s">
        <v>98</v>
      </c>
      <c r="D298" s="20">
        <v>299</v>
      </c>
      <c r="E298" s="21">
        <v>1</v>
      </c>
      <c r="F298" s="20">
        <f>SUM(D298*E298)/'Operative Alessandro Smajlovic'!$J298</f>
        <v>42.714285714285715</v>
      </c>
      <c r="G298" s="19" t="s">
        <v>10</v>
      </c>
      <c r="H298" s="22">
        <v>27603</v>
      </c>
      <c r="I298" s="21">
        <f t="shared" ca="1" si="4"/>
        <v>48</v>
      </c>
      <c r="J298" s="18">
        <v>7</v>
      </c>
      <c r="K298" s="18">
        <v>4</v>
      </c>
      <c r="L298" s="18">
        <v>10</v>
      </c>
      <c r="M298" s="18" t="s">
        <v>3</v>
      </c>
      <c r="N298" s="18" t="s">
        <v>3</v>
      </c>
      <c r="O298" s="23" t="s">
        <v>7</v>
      </c>
    </row>
    <row r="299" spans="1:15" ht="29.5" thickBot="1" x14ac:dyDescent="0.4">
      <c r="A299" s="10">
        <v>2370</v>
      </c>
      <c r="B299" s="24" t="s">
        <v>616</v>
      </c>
      <c r="C299" s="24" t="s">
        <v>617</v>
      </c>
      <c r="D299" s="25">
        <v>82</v>
      </c>
      <c r="E299" s="26">
        <v>5</v>
      </c>
      <c r="F299" s="20">
        <f>SUM(D299*E299)/'Operative Alessandro Smajlovic'!$J299</f>
        <v>68.333333333333329</v>
      </c>
      <c r="G299" s="24" t="s">
        <v>21</v>
      </c>
      <c r="H299" s="27">
        <v>34222</v>
      </c>
      <c r="I299" s="21">
        <f t="shared" ca="1" si="4"/>
        <v>29</v>
      </c>
      <c r="J299" s="10">
        <v>6</v>
      </c>
      <c r="K299" s="10">
        <v>1</v>
      </c>
      <c r="L299" s="10">
        <v>6</v>
      </c>
      <c r="M299" s="10" t="s">
        <v>3</v>
      </c>
      <c r="N299" s="10" t="s">
        <v>7</v>
      </c>
      <c r="O299" s="9" t="s">
        <v>3</v>
      </c>
    </row>
    <row r="300" spans="1:15" ht="15" thickBot="1" x14ac:dyDescent="0.4">
      <c r="A300" s="18">
        <v>5169</v>
      </c>
      <c r="B300" s="19" t="s">
        <v>618</v>
      </c>
      <c r="C300" s="19" t="s">
        <v>619</v>
      </c>
      <c r="D300" s="20">
        <v>156</v>
      </c>
      <c r="E300" s="21">
        <v>5</v>
      </c>
      <c r="F300" s="20">
        <f>SUM(D300*E300)/'Operative Alessandro Smajlovic'!$J300</f>
        <v>780</v>
      </c>
      <c r="G300" s="19" t="s">
        <v>45</v>
      </c>
      <c r="H300" s="22">
        <v>26004</v>
      </c>
      <c r="I300" s="21">
        <f t="shared" ca="1" si="4"/>
        <v>52</v>
      </c>
      <c r="J300" s="18">
        <v>1</v>
      </c>
      <c r="K300" s="18">
        <v>1</v>
      </c>
      <c r="L300" s="18">
        <v>2</v>
      </c>
      <c r="M300" s="18" t="s">
        <v>3</v>
      </c>
      <c r="N300" s="18" t="s">
        <v>7</v>
      </c>
      <c r="O300" s="23" t="s">
        <v>3</v>
      </c>
    </row>
    <row r="301" spans="1:15" ht="15" thickBot="1" x14ac:dyDescent="0.4">
      <c r="A301" s="8">
        <v>5286</v>
      </c>
      <c r="B301" s="31" t="s">
        <v>620</v>
      </c>
      <c r="C301" s="31" t="s">
        <v>621</v>
      </c>
      <c r="D301" s="32">
        <v>129</v>
      </c>
      <c r="E301" s="33">
        <v>7</v>
      </c>
      <c r="F301" s="36">
        <f>SUM(D301*E301)/'Operative Alessandro Smajlovic'!$J301</f>
        <v>129</v>
      </c>
      <c r="G301" s="31" t="s">
        <v>2</v>
      </c>
      <c r="H301" s="34">
        <v>26075</v>
      </c>
      <c r="I301" s="39">
        <f t="shared" ca="1" si="4"/>
        <v>52</v>
      </c>
      <c r="J301" s="8">
        <v>7</v>
      </c>
      <c r="K301" s="8">
        <v>4</v>
      </c>
      <c r="L301" s="8">
        <v>10</v>
      </c>
      <c r="M301" s="8" t="s">
        <v>3</v>
      </c>
      <c r="N301" s="8" t="s">
        <v>3</v>
      </c>
      <c r="O301" s="1" t="s">
        <v>7</v>
      </c>
    </row>
    <row r="302" spans="1:15" x14ac:dyDescent="0.35">
      <c r="H302" s="37">
        <f ca="1">TODAY()</f>
        <v>45157</v>
      </c>
      <c r="I302" s="37"/>
      <c r="J302">
        <f>MAX(J2:J301)</f>
        <v>7</v>
      </c>
      <c r="L302">
        <f>COUNTIF('Operative Alessandro Smajlovic'!$L$2:$L$301,"=&gt;300")</f>
        <v>0</v>
      </c>
      <c r="M302">
        <f>COUNTIF(M2:M301,"Sì")</f>
        <v>146</v>
      </c>
      <c r="N302">
        <f>COUNTIF(N2:N301,"Sì")</f>
        <v>146</v>
      </c>
      <c r="O302">
        <f>COUNTIF(O2:O301,"Sì")</f>
        <v>143</v>
      </c>
    </row>
    <row r="303" spans="1:15" x14ac:dyDescent="0.35">
      <c r="J303">
        <f>COUNTIF(J2:J301,"7")</f>
        <v>46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DD3921-70BC-4561-B8FB-8C63116B80FA}">
  <dimension ref="A1:M301"/>
  <sheetViews>
    <sheetView workbookViewId="0">
      <selection sqref="A1:M301"/>
    </sheetView>
  </sheetViews>
  <sheetFormatPr defaultRowHeight="14.5" x14ac:dyDescent="0.35"/>
  <cols>
    <col min="1" max="1" width="36.453125" customWidth="1"/>
    <col min="2" max="2" width="19.453125" customWidth="1"/>
    <col min="6" max="6" width="16.6328125" customWidth="1"/>
    <col min="7" max="7" width="12.6328125" customWidth="1"/>
    <col min="8" max="8" width="15.26953125" customWidth="1"/>
    <col min="9" max="9" width="13.08984375" customWidth="1"/>
    <col min="10" max="10" width="25.54296875" customWidth="1"/>
    <col min="11" max="11" width="15.1796875" customWidth="1"/>
    <col min="12" max="12" width="13.453125" customWidth="1"/>
    <col min="13" max="13" width="13.26953125" customWidth="1"/>
    <col min="14" max="14" width="8.7265625" customWidth="1"/>
  </cols>
  <sheetData>
    <row r="1" spans="1:13" ht="36.5" customHeight="1" thickBot="1" x14ac:dyDescent="0.4">
      <c r="A1" s="40" t="s">
        <v>622</v>
      </c>
      <c r="B1" s="41" t="s">
        <v>623</v>
      </c>
      <c r="C1" s="41" t="s">
        <v>624</v>
      </c>
      <c r="D1" s="41" t="s">
        <v>625</v>
      </c>
      <c r="E1" s="41" t="s">
        <v>626</v>
      </c>
      <c r="F1" s="41" t="s">
        <v>627</v>
      </c>
      <c r="G1" s="41" t="s">
        <v>628</v>
      </c>
      <c r="H1" s="40" t="s">
        <v>629</v>
      </c>
      <c r="I1" s="42" t="s">
        <v>630</v>
      </c>
      <c r="J1" s="42" t="s">
        <v>631</v>
      </c>
      <c r="K1" s="42" t="s">
        <v>632</v>
      </c>
      <c r="L1" s="42" t="s">
        <v>633</v>
      </c>
      <c r="M1" s="42" t="s">
        <v>634</v>
      </c>
    </row>
    <row r="2" spans="1:13" ht="53.5" customHeight="1" thickBot="1" x14ac:dyDescent="0.4">
      <c r="A2" s="1">
        <v>3921</v>
      </c>
      <c r="B2" s="43" t="s">
        <v>0</v>
      </c>
      <c r="C2" s="43" t="s">
        <v>1</v>
      </c>
      <c r="D2" s="44">
        <v>241</v>
      </c>
      <c r="E2" s="45">
        <v>6</v>
      </c>
      <c r="F2" s="43" t="s">
        <v>2</v>
      </c>
      <c r="G2" s="46">
        <v>22350</v>
      </c>
      <c r="H2" s="1">
        <v>4</v>
      </c>
      <c r="I2" s="1">
        <v>3</v>
      </c>
      <c r="J2" s="1">
        <v>2</v>
      </c>
      <c r="K2" s="1" t="s">
        <v>3</v>
      </c>
      <c r="L2" s="1" t="s">
        <v>3</v>
      </c>
      <c r="M2" s="1" t="s">
        <v>7</v>
      </c>
    </row>
    <row r="3" spans="1:13" ht="29.5" thickBot="1" x14ac:dyDescent="0.4">
      <c r="A3" s="1">
        <v>4606</v>
      </c>
      <c r="B3" s="43" t="s">
        <v>4</v>
      </c>
      <c r="C3" s="43" t="s">
        <v>5</v>
      </c>
      <c r="D3" s="44">
        <v>89</v>
      </c>
      <c r="E3" s="45">
        <v>6</v>
      </c>
      <c r="F3" s="43" t="s">
        <v>6</v>
      </c>
      <c r="G3" s="46">
        <v>33063</v>
      </c>
      <c r="H3" s="1">
        <v>3</v>
      </c>
      <c r="I3" s="1">
        <v>5</v>
      </c>
      <c r="J3" s="1">
        <v>5</v>
      </c>
      <c r="K3" s="1" t="s">
        <v>7</v>
      </c>
      <c r="L3" s="1" t="s">
        <v>3</v>
      </c>
      <c r="M3" s="1" t="s">
        <v>7</v>
      </c>
    </row>
    <row r="4" spans="1:13" ht="58.5" thickBot="1" x14ac:dyDescent="0.4">
      <c r="A4" s="1">
        <v>3813</v>
      </c>
      <c r="B4" s="43" t="s">
        <v>8</v>
      </c>
      <c r="C4" s="43" t="s">
        <v>9</v>
      </c>
      <c r="D4" s="44">
        <v>165</v>
      </c>
      <c r="E4" s="45">
        <v>4</v>
      </c>
      <c r="F4" s="43" t="s">
        <v>10</v>
      </c>
      <c r="G4" s="46">
        <v>31177</v>
      </c>
      <c r="H4" s="1">
        <v>1</v>
      </c>
      <c r="I4" s="1">
        <v>2</v>
      </c>
      <c r="J4" s="1">
        <v>7</v>
      </c>
      <c r="K4" s="1" t="s">
        <v>3</v>
      </c>
      <c r="L4" s="1" t="s">
        <v>7</v>
      </c>
      <c r="M4" s="1" t="s">
        <v>7</v>
      </c>
    </row>
    <row r="5" spans="1:13" ht="44" thickBot="1" x14ac:dyDescent="0.4">
      <c r="A5" s="1">
        <v>5482</v>
      </c>
      <c r="B5" s="43" t="s">
        <v>11</v>
      </c>
      <c r="C5" s="43" t="s">
        <v>12</v>
      </c>
      <c r="D5" s="44">
        <v>202</v>
      </c>
      <c r="E5" s="45">
        <v>3</v>
      </c>
      <c r="F5" s="43" t="s">
        <v>13</v>
      </c>
      <c r="G5" s="46">
        <v>31895</v>
      </c>
      <c r="H5" s="1">
        <v>5</v>
      </c>
      <c r="I5" s="1">
        <v>5</v>
      </c>
      <c r="J5" s="1">
        <v>4</v>
      </c>
      <c r="K5" s="1" t="s">
        <v>7</v>
      </c>
      <c r="L5" s="1" t="s">
        <v>3</v>
      </c>
      <c r="M5" s="1" t="s">
        <v>3</v>
      </c>
    </row>
    <row r="6" spans="1:13" ht="44" thickBot="1" x14ac:dyDescent="0.4">
      <c r="A6" s="1">
        <v>4058</v>
      </c>
      <c r="B6" s="43" t="s">
        <v>14</v>
      </c>
      <c r="C6" s="43" t="s">
        <v>15</v>
      </c>
      <c r="D6" s="44">
        <v>99</v>
      </c>
      <c r="E6" s="45">
        <v>5</v>
      </c>
      <c r="F6" s="43" t="s">
        <v>16</v>
      </c>
      <c r="G6" s="46">
        <v>23696</v>
      </c>
      <c r="H6" s="1">
        <v>4</v>
      </c>
      <c r="I6" s="1">
        <v>2</v>
      </c>
      <c r="J6" s="1">
        <v>9</v>
      </c>
      <c r="K6" s="1" t="s">
        <v>3</v>
      </c>
      <c r="L6" s="1" t="s">
        <v>3</v>
      </c>
      <c r="M6" s="1" t="s">
        <v>3</v>
      </c>
    </row>
    <row r="7" spans="1:13" ht="44" thickBot="1" x14ac:dyDescent="0.4">
      <c r="A7" s="1">
        <v>4115</v>
      </c>
      <c r="B7" s="43" t="s">
        <v>17</v>
      </c>
      <c r="C7" s="43" t="s">
        <v>18</v>
      </c>
      <c r="D7" s="44">
        <v>135</v>
      </c>
      <c r="E7" s="45">
        <v>1</v>
      </c>
      <c r="F7" s="43" t="s">
        <v>13</v>
      </c>
      <c r="G7" s="46">
        <v>23983</v>
      </c>
      <c r="H7" s="1">
        <v>4</v>
      </c>
      <c r="I7" s="1">
        <v>2</v>
      </c>
      <c r="J7" s="1">
        <v>1</v>
      </c>
      <c r="K7" s="1" t="s">
        <v>3</v>
      </c>
      <c r="L7" s="1" t="s">
        <v>3</v>
      </c>
      <c r="M7" s="1" t="s">
        <v>7</v>
      </c>
    </row>
    <row r="8" spans="1:13" ht="58.5" thickBot="1" x14ac:dyDescent="0.4">
      <c r="A8" s="1">
        <v>2426</v>
      </c>
      <c r="B8" s="43" t="s">
        <v>19</v>
      </c>
      <c r="C8" s="43" t="s">
        <v>20</v>
      </c>
      <c r="D8" s="44">
        <v>263</v>
      </c>
      <c r="E8" s="45">
        <v>3</v>
      </c>
      <c r="F8" s="43" t="s">
        <v>21</v>
      </c>
      <c r="G8" s="46">
        <v>23994</v>
      </c>
      <c r="H8" s="1">
        <v>6</v>
      </c>
      <c r="I8" s="1">
        <v>5</v>
      </c>
      <c r="J8" s="1">
        <v>9</v>
      </c>
      <c r="K8" s="1" t="s">
        <v>7</v>
      </c>
      <c r="L8" s="1" t="s">
        <v>3</v>
      </c>
      <c r="M8" s="1" t="s">
        <v>7</v>
      </c>
    </row>
    <row r="9" spans="1:13" ht="29.5" thickBot="1" x14ac:dyDescent="0.4">
      <c r="A9" s="1">
        <v>3123</v>
      </c>
      <c r="B9" s="43" t="s">
        <v>22</v>
      </c>
      <c r="C9" s="43" t="s">
        <v>23</v>
      </c>
      <c r="D9" s="44">
        <v>264</v>
      </c>
      <c r="E9" s="45">
        <v>10</v>
      </c>
      <c r="F9" s="43" t="s">
        <v>24</v>
      </c>
      <c r="G9" s="46">
        <v>30938</v>
      </c>
      <c r="H9" s="1">
        <v>3</v>
      </c>
      <c r="I9" s="1">
        <v>1</v>
      </c>
      <c r="J9" s="1">
        <v>1</v>
      </c>
      <c r="K9" s="1" t="s">
        <v>3</v>
      </c>
      <c r="L9" s="1" t="s">
        <v>3</v>
      </c>
      <c r="M9" s="1" t="s">
        <v>7</v>
      </c>
    </row>
    <row r="10" spans="1:13" ht="44" thickBot="1" x14ac:dyDescent="0.4">
      <c r="A10" s="1">
        <v>4926</v>
      </c>
      <c r="B10" s="43" t="s">
        <v>25</v>
      </c>
      <c r="C10" s="43" t="s">
        <v>26</v>
      </c>
      <c r="D10" s="44">
        <v>67</v>
      </c>
      <c r="E10" s="45">
        <v>5</v>
      </c>
      <c r="F10" s="43" t="s">
        <v>27</v>
      </c>
      <c r="G10" s="46">
        <v>30079</v>
      </c>
      <c r="H10" s="1">
        <v>7</v>
      </c>
      <c r="I10" s="1">
        <v>5</v>
      </c>
      <c r="J10" s="1">
        <v>8</v>
      </c>
      <c r="K10" s="1" t="s">
        <v>7</v>
      </c>
      <c r="L10" s="1" t="s">
        <v>3</v>
      </c>
      <c r="M10" s="1" t="s">
        <v>3</v>
      </c>
    </row>
    <row r="11" spans="1:13" ht="58.5" thickBot="1" x14ac:dyDescent="0.4">
      <c r="A11" s="1">
        <v>2797</v>
      </c>
      <c r="B11" s="43" t="s">
        <v>28</v>
      </c>
      <c r="C11" s="43" t="s">
        <v>29</v>
      </c>
      <c r="D11" s="44">
        <v>300</v>
      </c>
      <c r="E11" s="45">
        <v>1</v>
      </c>
      <c r="F11" s="43" t="s">
        <v>24</v>
      </c>
      <c r="G11" s="46">
        <v>24873</v>
      </c>
      <c r="H11" s="1">
        <v>4</v>
      </c>
      <c r="I11" s="1">
        <v>3</v>
      </c>
      <c r="J11" s="1">
        <v>1</v>
      </c>
      <c r="K11" s="1" t="s">
        <v>7</v>
      </c>
      <c r="L11" s="1" t="s">
        <v>7</v>
      </c>
      <c r="M11" s="1" t="s">
        <v>3</v>
      </c>
    </row>
    <row r="12" spans="1:13" ht="44" thickBot="1" x14ac:dyDescent="0.4">
      <c r="A12" s="1">
        <v>5533</v>
      </c>
      <c r="B12" s="43" t="s">
        <v>30</v>
      </c>
      <c r="C12" s="43" t="s">
        <v>31</v>
      </c>
      <c r="D12" s="44">
        <v>300</v>
      </c>
      <c r="E12" s="45">
        <v>4</v>
      </c>
      <c r="F12" s="43" t="s">
        <v>32</v>
      </c>
      <c r="G12" s="46">
        <v>21411</v>
      </c>
      <c r="H12" s="1">
        <v>2</v>
      </c>
      <c r="I12" s="1">
        <v>1</v>
      </c>
      <c r="J12" s="1">
        <v>5</v>
      </c>
      <c r="K12" s="1" t="s">
        <v>7</v>
      </c>
      <c r="L12" s="1" t="s">
        <v>3</v>
      </c>
      <c r="M12" s="1" t="s">
        <v>3</v>
      </c>
    </row>
    <row r="13" spans="1:13" ht="44" thickBot="1" x14ac:dyDescent="0.4">
      <c r="A13" s="1">
        <v>2383</v>
      </c>
      <c r="B13" s="43" t="s">
        <v>33</v>
      </c>
      <c r="C13" s="43" t="s">
        <v>34</v>
      </c>
      <c r="D13" s="44">
        <v>277</v>
      </c>
      <c r="E13" s="45">
        <v>4</v>
      </c>
      <c r="F13" s="43" t="s">
        <v>35</v>
      </c>
      <c r="G13" s="46">
        <v>23015</v>
      </c>
      <c r="H13" s="1">
        <v>4</v>
      </c>
      <c r="I13" s="1">
        <v>3</v>
      </c>
      <c r="J13" s="1">
        <v>3</v>
      </c>
      <c r="K13" s="1" t="s">
        <v>3</v>
      </c>
      <c r="L13" s="1" t="s">
        <v>7</v>
      </c>
      <c r="M13" s="1" t="s">
        <v>7</v>
      </c>
    </row>
    <row r="14" spans="1:13" ht="58.5" thickBot="1" x14ac:dyDescent="0.4">
      <c r="A14" s="1">
        <v>5561</v>
      </c>
      <c r="B14" s="43" t="s">
        <v>36</v>
      </c>
      <c r="C14" s="43" t="s">
        <v>37</v>
      </c>
      <c r="D14" s="44">
        <v>225</v>
      </c>
      <c r="E14" s="45">
        <v>10</v>
      </c>
      <c r="F14" s="43" t="s">
        <v>16</v>
      </c>
      <c r="G14" s="46">
        <v>23826</v>
      </c>
      <c r="H14" s="1">
        <v>2</v>
      </c>
      <c r="I14" s="1">
        <v>5</v>
      </c>
      <c r="J14" s="1">
        <v>8</v>
      </c>
      <c r="K14" s="1" t="s">
        <v>3</v>
      </c>
      <c r="L14" s="1" t="s">
        <v>3</v>
      </c>
      <c r="M14" s="1" t="s">
        <v>3</v>
      </c>
    </row>
    <row r="15" spans="1:13" ht="58.5" thickBot="1" x14ac:dyDescent="0.4">
      <c r="A15" s="1">
        <v>3570</v>
      </c>
      <c r="B15" s="43" t="s">
        <v>38</v>
      </c>
      <c r="C15" s="43" t="s">
        <v>39</v>
      </c>
      <c r="D15" s="44">
        <v>157</v>
      </c>
      <c r="E15" s="45">
        <v>6</v>
      </c>
      <c r="F15" s="43" t="s">
        <v>40</v>
      </c>
      <c r="G15" s="46">
        <v>21129</v>
      </c>
      <c r="H15" s="1">
        <v>3</v>
      </c>
      <c r="I15" s="1">
        <v>4</v>
      </c>
      <c r="J15" s="1">
        <v>3</v>
      </c>
      <c r="K15" s="1" t="s">
        <v>7</v>
      </c>
      <c r="L15" s="1" t="s">
        <v>3</v>
      </c>
      <c r="M15" s="1" t="s">
        <v>7</v>
      </c>
    </row>
    <row r="16" spans="1:13" ht="44" thickBot="1" x14ac:dyDescent="0.4">
      <c r="A16" s="1">
        <v>4637</v>
      </c>
      <c r="B16" s="43" t="s">
        <v>41</v>
      </c>
      <c r="C16" s="43" t="s">
        <v>42</v>
      </c>
      <c r="D16" s="44">
        <v>97</v>
      </c>
      <c r="E16" s="45">
        <v>9</v>
      </c>
      <c r="F16" s="43" t="s">
        <v>13</v>
      </c>
      <c r="G16" s="46">
        <v>24418</v>
      </c>
      <c r="H16" s="1">
        <v>3</v>
      </c>
      <c r="I16" s="1">
        <v>2</v>
      </c>
      <c r="J16" s="1">
        <v>8</v>
      </c>
      <c r="K16" s="1" t="s">
        <v>7</v>
      </c>
      <c r="L16" s="1" t="s">
        <v>7</v>
      </c>
      <c r="M16" s="1" t="s">
        <v>7</v>
      </c>
    </row>
    <row r="17" spans="1:13" ht="58.5" thickBot="1" x14ac:dyDescent="0.4">
      <c r="A17" s="1">
        <v>4435</v>
      </c>
      <c r="B17" s="43" t="s">
        <v>43</v>
      </c>
      <c r="C17" s="43" t="s">
        <v>44</v>
      </c>
      <c r="D17" s="44">
        <v>249</v>
      </c>
      <c r="E17" s="45">
        <v>3</v>
      </c>
      <c r="F17" s="43" t="s">
        <v>45</v>
      </c>
      <c r="G17" s="46">
        <v>27225</v>
      </c>
      <c r="H17" s="1">
        <v>6</v>
      </c>
      <c r="I17" s="1">
        <v>4</v>
      </c>
      <c r="J17" s="1">
        <v>7</v>
      </c>
      <c r="K17" s="1" t="s">
        <v>3</v>
      </c>
      <c r="L17" s="1" t="s">
        <v>3</v>
      </c>
      <c r="M17" s="1" t="s">
        <v>3</v>
      </c>
    </row>
    <row r="18" spans="1:13" ht="44" thickBot="1" x14ac:dyDescent="0.4">
      <c r="A18" s="1">
        <v>3804</v>
      </c>
      <c r="B18" s="43" t="s">
        <v>46</v>
      </c>
      <c r="C18" s="43" t="s">
        <v>47</v>
      </c>
      <c r="D18" s="44">
        <v>216</v>
      </c>
      <c r="E18" s="45">
        <v>2</v>
      </c>
      <c r="F18" s="43" t="s">
        <v>35</v>
      </c>
      <c r="G18" s="46">
        <v>34642</v>
      </c>
      <c r="H18" s="1">
        <v>7</v>
      </c>
      <c r="I18" s="1">
        <v>4</v>
      </c>
      <c r="J18" s="1">
        <v>2</v>
      </c>
      <c r="K18" s="1" t="s">
        <v>3</v>
      </c>
      <c r="L18" s="1" t="s">
        <v>7</v>
      </c>
      <c r="M18" s="1" t="s">
        <v>7</v>
      </c>
    </row>
    <row r="19" spans="1:13" ht="29.5" thickBot="1" x14ac:dyDescent="0.4">
      <c r="A19" s="1">
        <v>3576</v>
      </c>
      <c r="B19" s="43" t="s">
        <v>48</v>
      </c>
      <c r="C19" s="43" t="s">
        <v>49</v>
      </c>
      <c r="D19" s="44">
        <v>117</v>
      </c>
      <c r="E19" s="45">
        <v>5</v>
      </c>
      <c r="F19" s="43" t="s">
        <v>50</v>
      </c>
      <c r="G19" s="46">
        <v>29872</v>
      </c>
      <c r="H19" s="1">
        <v>3</v>
      </c>
      <c r="I19" s="1">
        <v>1</v>
      </c>
      <c r="J19" s="1">
        <v>6</v>
      </c>
      <c r="K19" s="1" t="s">
        <v>7</v>
      </c>
      <c r="L19" s="1" t="s">
        <v>7</v>
      </c>
      <c r="M19" s="1" t="s">
        <v>7</v>
      </c>
    </row>
    <row r="20" spans="1:13" ht="44" thickBot="1" x14ac:dyDescent="0.4">
      <c r="A20" s="1">
        <v>5173</v>
      </c>
      <c r="B20" s="43" t="s">
        <v>51</v>
      </c>
      <c r="C20" s="43" t="s">
        <v>18</v>
      </c>
      <c r="D20" s="44">
        <v>204</v>
      </c>
      <c r="E20" s="45">
        <v>3</v>
      </c>
      <c r="F20" s="43" t="s">
        <v>52</v>
      </c>
      <c r="G20" s="46">
        <v>25705</v>
      </c>
      <c r="H20" s="1">
        <v>6</v>
      </c>
      <c r="I20" s="1">
        <v>3</v>
      </c>
      <c r="J20" s="1">
        <v>2</v>
      </c>
      <c r="K20" s="1" t="s">
        <v>3</v>
      </c>
      <c r="L20" s="1" t="s">
        <v>7</v>
      </c>
      <c r="M20" s="1" t="s">
        <v>7</v>
      </c>
    </row>
    <row r="21" spans="1:13" ht="44" thickBot="1" x14ac:dyDescent="0.4">
      <c r="A21" s="1">
        <v>4929</v>
      </c>
      <c r="B21" s="43" t="s">
        <v>53</v>
      </c>
      <c r="C21" s="43" t="s">
        <v>31</v>
      </c>
      <c r="D21" s="44">
        <v>69</v>
      </c>
      <c r="E21" s="45">
        <v>3</v>
      </c>
      <c r="F21" s="43" t="s">
        <v>54</v>
      </c>
      <c r="G21" s="46">
        <v>21816</v>
      </c>
      <c r="H21" s="1">
        <v>1</v>
      </c>
      <c r="I21" s="1">
        <v>2</v>
      </c>
      <c r="J21" s="1">
        <v>10</v>
      </c>
      <c r="K21" s="1" t="s">
        <v>7</v>
      </c>
      <c r="L21" s="1" t="s">
        <v>3</v>
      </c>
      <c r="M21" s="1" t="s">
        <v>7</v>
      </c>
    </row>
    <row r="22" spans="1:13" ht="44" thickBot="1" x14ac:dyDescent="0.4">
      <c r="A22" s="1">
        <v>2844</v>
      </c>
      <c r="B22" s="43" t="s">
        <v>55</v>
      </c>
      <c r="C22" s="43" t="s">
        <v>56</v>
      </c>
      <c r="D22" s="44">
        <v>53</v>
      </c>
      <c r="E22" s="45">
        <v>8</v>
      </c>
      <c r="F22" s="43" t="s">
        <v>57</v>
      </c>
      <c r="G22" s="46">
        <v>29697</v>
      </c>
      <c r="H22" s="1">
        <v>3</v>
      </c>
      <c r="I22" s="1">
        <v>4</v>
      </c>
      <c r="J22" s="1">
        <v>5</v>
      </c>
      <c r="K22" s="1" t="s">
        <v>3</v>
      </c>
      <c r="L22" s="1" t="s">
        <v>3</v>
      </c>
      <c r="M22" s="1" t="s">
        <v>3</v>
      </c>
    </row>
    <row r="23" spans="1:13" ht="44" thickBot="1" x14ac:dyDescent="0.4">
      <c r="A23" s="1">
        <v>3783</v>
      </c>
      <c r="B23" s="43" t="s">
        <v>58</v>
      </c>
      <c r="C23" s="43" t="s">
        <v>59</v>
      </c>
      <c r="D23" s="44">
        <v>176</v>
      </c>
      <c r="E23" s="45">
        <v>5</v>
      </c>
      <c r="F23" s="43" t="s">
        <v>60</v>
      </c>
      <c r="G23" s="46">
        <v>25693</v>
      </c>
      <c r="H23" s="1">
        <v>7</v>
      </c>
      <c r="I23" s="1">
        <v>2</v>
      </c>
      <c r="J23" s="1">
        <v>4</v>
      </c>
      <c r="K23" s="1" t="s">
        <v>7</v>
      </c>
      <c r="L23" s="1" t="s">
        <v>7</v>
      </c>
      <c r="M23" s="1" t="s">
        <v>7</v>
      </c>
    </row>
    <row r="24" spans="1:13" ht="44" thickBot="1" x14ac:dyDescent="0.4">
      <c r="A24" s="1">
        <v>5096</v>
      </c>
      <c r="B24" s="43" t="s">
        <v>61</v>
      </c>
      <c r="C24" s="43" t="s">
        <v>62</v>
      </c>
      <c r="D24" s="44">
        <v>74</v>
      </c>
      <c r="E24" s="45">
        <v>1</v>
      </c>
      <c r="F24" s="43" t="s">
        <v>63</v>
      </c>
      <c r="G24" s="46">
        <v>34185</v>
      </c>
      <c r="H24" s="1">
        <v>7</v>
      </c>
      <c r="I24" s="1">
        <v>3</v>
      </c>
      <c r="J24" s="1">
        <v>2</v>
      </c>
      <c r="K24" s="1" t="s">
        <v>7</v>
      </c>
      <c r="L24" s="1" t="s">
        <v>7</v>
      </c>
      <c r="M24" s="1" t="s">
        <v>7</v>
      </c>
    </row>
    <row r="25" spans="1:13" ht="44" thickBot="1" x14ac:dyDescent="0.4">
      <c r="A25" s="1">
        <v>4502</v>
      </c>
      <c r="B25" s="43" t="s">
        <v>64</v>
      </c>
      <c r="C25" s="43" t="s">
        <v>65</v>
      </c>
      <c r="D25" s="44">
        <v>194</v>
      </c>
      <c r="E25" s="45">
        <v>4</v>
      </c>
      <c r="F25" s="43" t="s">
        <v>27</v>
      </c>
      <c r="G25" s="46">
        <v>34141</v>
      </c>
      <c r="H25" s="1">
        <v>2</v>
      </c>
      <c r="I25" s="1">
        <v>3</v>
      </c>
      <c r="J25" s="1">
        <v>3</v>
      </c>
      <c r="K25" s="1" t="s">
        <v>7</v>
      </c>
      <c r="L25" s="1" t="s">
        <v>3</v>
      </c>
      <c r="M25" s="1" t="s">
        <v>3</v>
      </c>
    </row>
    <row r="26" spans="1:13" ht="44" thickBot="1" x14ac:dyDescent="0.4">
      <c r="A26" s="1">
        <v>3585</v>
      </c>
      <c r="B26" s="43" t="s">
        <v>66</v>
      </c>
      <c r="C26" s="43" t="s">
        <v>67</v>
      </c>
      <c r="D26" s="44">
        <v>233</v>
      </c>
      <c r="E26" s="45">
        <v>9</v>
      </c>
      <c r="F26" s="43" t="s">
        <v>35</v>
      </c>
      <c r="G26" s="46">
        <v>33913</v>
      </c>
      <c r="H26" s="1">
        <v>1</v>
      </c>
      <c r="I26" s="1">
        <v>3</v>
      </c>
      <c r="J26" s="1">
        <v>4</v>
      </c>
      <c r="K26" s="1" t="s">
        <v>7</v>
      </c>
      <c r="L26" s="1" t="s">
        <v>3</v>
      </c>
      <c r="M26" s="1" t="s">
        <v>7</v>
      </c>
    </row>
    <row r="27" spans="1:13" ht="44" thickBot="1" x14ac:dyDescent="0.4">
      <c r="A27" s="1">
        <v>3532</v>
      </c>
      <c r="B27" s="43" t="s">
        <v>68</v>
      </c>
      <c r="C27" s="43" t="s">
        <v>31</v>
      </c>
      <c r="D27" s="44">
        <v>179</v>
      </c>
      <c r="E27" s="45">
        <v>7</v>
      </c>
      <c r="F27" s="43" t="s">
        <v>69</v>
      </c>
      <c r="G27" s="46">
        <v>23027</v>
      </c>
      <c r="H27" s="1">
        <v>7</v>
      </c>
      <c r="I27" s="1">
        <v>2</v>
      </c>
      <c r="J27" s="1">
        <v>10</v>
      </c>
      <c r="K27" s="1" t="s">
        <v>3</v>
      </c>
      <c r="L27" s="1" t="s">
        <v>7</v>
      </c>
      <c r="M27" s="1" t="s">
        <v>7</v>
      </c>
    </row>
    <row r="28" spans="1:13" ht="58.5" thickBot="1" x14ac:dyDescent="0.4">
      <c r="A28" s="1">
        <v>3144</v>
      </c>
      <c r="B28" s="43" t="s">
        <v>70</v>
      </c>
      <c r="C28" s="43" t="s">
        <v>71</v>
      </c>
      <c r="D28" s="44">
        <v>286</v>
      </c>
      <c r="E28" s="45">
        <v>10</v>
      </c>
      <c r="F28" s="43" t="s">
        <v>6</v>
      </c>
      <c r="G28" s="46">
        <v>23574</v>
      </c>
      <c r="H28" s="1">
        <v>1</v>
      </c>
      <c r="I28" s="1">
        <v>1</v>
      </c>
      <c r="J28" s="1">
        <v>3</v>
      </c>
      <c r="K28" s="1" t="s">
        <v>3</v>
      </c>
      <c r="L28" s="1" t="s">
        <v>3</v>
      </c>
      <c r="M28" s="1" t="s">
        <v>7</v>
      </c>
    </row>
    <row r="29" spans="1:13" ht="44" thickBot="1" x14ac:dyDescent="0.4">
      <c r="A29" s="1">
        <v>3580</v>
      </c>
      <c r="B29" s="43" t="s">
        <v>72</v>
      </c>
      <c r="C29" s="43" t="s">
        <v>73</v>
      </c>
      <c r="D29" s="44">
        <v>156</v>
      </c>
      <c r="E29" s="45">
        <v>10</v>
      </c>
      <c r="F29" s="43" t="s">
        <v>24</v>
      </c>
      <c r="G29" s="46">
        <v>28040</v>
      </c>
      <c r="H29" s="1">
        <v>5</v>
      </c>
      <c r="I29" s="1">
        <v>2</v>
      </c>
      <c r="J29" s="1">
        <v>4</v>
      </c>
      <c r="K29" s="1" t="s">
        <v>7</v>
      </c>
      <c r="L29" s="1" t="s">
        <v>7</v>
      </c>
      <c r="M29" s="1" t="s">
        <v>7</v>
      </c>
    </row>
    <row r="30" spans="1:13" ht="44" thickBot="1" x14ac:dyDescent="0.4">
      <c r="A30" s="1">
        <v>2309</v>
      </c>
      <c r="B30" s="43" t="s">
        <v>74</v>
      </c>
      <c r="C30" s="47" t="s">
        <v>75</v>
      </c>
      <c r="D30" s="44">
        <v>259</v>
      </c>
      <c r="E30" s="45">
        <v>9</v>
      </c>
      <c r="F30" s="43" t="s">
        <v>32</v>
      </c>
      <c r="G30" s="46">
        <v>33858</v>
      </c>
      <c r="H30" s="1">
        <v>7</v>
      </c>
      <c r="I30" s="1">
        <v>3</v>
      </c>
      <c r="J30" s="1">
        <v>10</v>
      </c>
      <c r="K30" s="1" t="s">
        <v>7</v>
      </c>
      <c r="L30" s="1" t="s">
        <v>3</v>
      </c>
      <c r="M30" s="1" t="s">
        <v>3</v>
      </c>
    </row>
    <row r="31" spans="1:13" ht="58.5" thickBot="1" x14ac:dyDescent="0.4">
      <c r="A31" s="1">
        <v>4374</v>
      </c>
      <c r="B31" s="43" t="s">
        <v>76</v>
      </c>
      <c r="C31" s="43" t="s">
        <v>77</v>
      </c>
      <c r="D31" s="44">
        <v>273</v>
      </c>
      <c r="E31" s="45">
        <v>10</v>
      </c>
      <c r="F31" s="43" t="s">
        <v>78</v>
      </c>
      <c r="G31" s="46">
        <v>32159</v>
      </c>
      <c r="H31" s="1">
        <v>3</v>
      </c>
      <c r="I31" s="1">
        <v>3</v>
      </c>
      <c r="J31" s="1">
        <v>10</v>
      </c>
      <c r="K31" s="1" t="s">
        <v>7</v>
      </c>
      <c r="L31" s="1" t="s">
        <v>7</v>
      </c>
      <c r="M31" s="1" t="s">
        <v>3</v>
      </c>
    </row>
    <row r="32" spans="1:13" ht="29.5" thickBot="1" x14ac:dyDescent="0.4">
      <c r="A32" s="1">
        <v>3470</v>
      </c>
      <c r="B32" s="43" t="s">
        <v>79</v>
      </c>
      <c r="C32" s="43" t="s">
        <v>80</v>
      </c>
      <c r="D32" s="44">
        <v>229</v>
      </c>
      <c r="E32" s="45">
        <v>8</v>
      </c>
      <c r="F32" s="43" t="s">
        <v>81</v>
      </c>
      <c r="G32" s="46">
        <v>22084</v>
      </c>
      <c r="H32" s="1">
        <v>1</v>
      </c>
      <c r="I32" s="1">
        <v>4</v>
      </c>
      <c r="J32" s="1">
        <v>3</v>
      </c>
      <c r="K32" s="1" t="s">
        <v>3</v>
      </c>
      <c r="L32" s="1" t="s">
        <v>7</v>
      </c>
      <c r="M32" s="1" t="s">
        <v>3</v>
      </c>
    </row>
    <row r="33" spans="1:13" ht="44" thickBot="1" x14ac:dyDescent="0.4">
      <c r="A33" s="1">
        <v>2657</v>
      </c>
      <c r="B33" s="43" t="s">
        <v>82</v>
      </c>
      <c r="C33" s="43" t="s">
        <v>83</v>
      </c>
      <c r="D33" s="44">
        <v>254</v>
      </c>
      <c r="E33" s="45">
        <v>2</v>
      </c>
      <c r="F33" s="43" t="s">
        <v>40</v>
      </c>
      <c r="G33" s="46">
        <v>33258</v>
      </c>
      <c r="H33" s="1">
        <v>5</v>
      </c>
      <c r="I33" s="1">
        <v>2</v>
      </c>
      <c r="J33" s="1">
        <v>8</v>
      </c>
      <c r="K33" s="1" t="s">
        <v>3</v>
      </c>
      <c r="L33" s="1" t="s">
        <v>7</v>
      </c>
      <c r="M33" s="1" t="s">
        <v>3</v>
      </c>
    </row>
    <row r="34" spans="1:13" ht="44" thickBot="1" x14ac:dyDescent="0.4">
      <c r="A34" s="1">
        <v>3617</v>
      </c>
      <c r="B34" s="43" t="s">
        <v>84</v>
      </c>
      <c r="C34" s="43" t="s">
        <v>85</v>
      </c>
      <c r="D34" s="44">
        <v>97</v>
      </c>
      <c r="E34" s="45">
        <v>4</v>
      </c>
      <c r="F34" s="43" t="s">
        <v>60</v>
      </c>
      <c r="G34" s="46">
        <v>24580</v>
      </c>
      <c r="H34" s="1">
        <v>2</v>
      </c>
      <c r="I34" s="1">
        <v>2</v>
      </c>
      <c r="J34" s="1">
        <v>4</v>
      </c>
      <c r="K34" s="1" t="s">
        <v>3</v>
      </c>
      <c r="L34" s="1" t="s">
        <v>7</v>
      </c>
      <c r="M34" s="1" t="s">
        <v>7</v>
      </c>
    </row>
    <row r="35" spans="1:13" ht="44" thickBot="1" x14ac:dyDescent="0.4">
      <c r="A35" s="1">
        <v>2888</v>
      </c>
      <c r="B35" s="43" t="s">
        <v>86</v>
      </c>
      <c r="C35" s="43" t="s">
        <v>87</v>
      </c>
      <c r="D35" s="44">
        <v>271</v>
      </c>
      <c r="E35" s="45">
        <v>3</v>
      </c>
      <c r="F35" s="43" t="s">
        <v>88</v>
      </c>
      <c r="G35" s="46">
        <v>26644</v>
      </c>
      <c r="H35" s="1">
        <v>1</v>
      </c>
      <c r="I35" s="1">
        <v>1</v>
      </c>
      <c r="J35" s="1">
        <v>2</v>
      </c>
      <c r="K35" s="1" t="s">
        <v>7</v>
      </c>
      <c r="L35" s="1" t="s">
        <v>3</v>
      </c>
      <c r="M35" s="1" t="s">
        <v>3</v>
      </c>
    </row>
    <row r="36" spans="1:13" ht="44" thickBot="1" x14ac:dyDescent="0.4">
      <c r="A36" s="1">
        <v>4364</v>
      </c>
      <c r="B36" s="43" t="s">
        <v>89</v>
      </c>
      <c r="C36" s="43" t="s">
        <v>90</v>
      </c>
      <c r="D36" s="44">
        <v>167</v>
      </c>
      <c r="E36" s="45">
        <v>9</v>
      </c>
      <c r="F36" s="43" t="s">
        <v>57</v>
      </c>
      <c r="G36" s="46">
        <v>34011</v>
      </c>
      <c r="H36" s="1">
        <v>5</v>
      </c>
      <c r="I36" s="1">
        <v>5</v>
      </c>
      <c r="J36" s="1">
        <v>2</v>
      </c>
      <c r="K36" s="1" t="s">
        <v>3</v>
      </c>
      <c r="L36" s="1" t="s">
        <v>3</v>
      </c>
      <c r="M36" s="1" t="s">
        <v>3</v>
      </c>
    </row>
    <row r="37" spans="1:13" ht="29.5" thickBot="1" x14ac:dyDescent="0.4">
      <c r="A37" s="1">
        <v>3549</v>
      </c>
      <c r="B37" s="43" t="s">
        <v>91</v>
      </c>
      <c r="C37" s="43" t="s">
        <v>90</v>
      </c>
      <c r="D37" s="44">
        <v>148</v>
      </c>
      <c r="E37" s="45">
        <v>7</v>
      </c>
      <c r="F37" s="43" t="s">
        <v>32</v>
      </c>
      <c r="G37" s="46">
        <v>22980</v>
      </c>
      <c r="H37" s="1">
        <v>3</v>
      </c>
      <c r="I37" s="1">
        <v>1</v>
      </c>
      <c r="J37" s="1">
        <v>4</v>
      </c>
      <c r="K37" s="1" t="s">
        <v>7</v>
      </c>
      <c r="L37" s="1" t="s">
        <v>7</v>
      </c>
      <c r="M37" s="1" t="s">
        <v>3</v>
      </c>
    </row>
    <row r="38" spans="1:13" ht="44" thickBot="1" x14ac:dyDescent="0.4">
      <c r="A38" s="1">
        <v>3987</v>
      </c>
      <c r="B38" s="43" t="s">
        <v>92</v>
      </c>
      <c r="C38" s="43" t="s">
        <v>93</v>
      </c>
      <c r="D38" s="44">
        <v>87</v>
      </c>
      <c r="E38" s="45">
        <v>3</v>
      </c>
      <c r="F38" s="43" t="s">
        <v>69</v>
      </c>
      <c r="G38" s="46">
        <v>23455</v>
      </c>
      <c r="H38" s="1">
        <v>2</v>
      </c>
      <c r="I38" s="1">
        <v>2</v>
      </c>
      <c r="J38" s="1">
        <v>6</v>
      </c>
      <c r="K38" s="1" t="s">
        <v>7</v>
      </c>
      <c r="L38" s="1" t="s">
        <v>7</v>
      </c>
      <c r="M38" s="1" t="s">
        <v>3</v>
      </c>
    </row>
    <row r="39" spans="1:13" ht="44" thickBot="1" x14ac:dyDescent="0.4">
      <c r="A39" s="1">
        <v>3324</v>
      </c>
      <c r="B39" s="43" t="s">
        <v>94</v>
      </c>
      <c r="C39" s="43" t="s">
        <v>95</v>
      </c>
      <c r="D39" s="44">
        <v>62</v>
      </c>
      <c r="E39" s="45">
        <v>9</v>
      </c>
      <c r="F39" s="43" t="s">
        <v>96</v>
      </c>
      <c r="G39" s="46">
        <v>30833</v>
      </c>
      <c r="H39" s="1">
        <v>7</v>
      </c>
      <c r="I39" s="1">
        <v>3</v>
      </c>
      <c r="J39" s="1">
        <v>0</v>
      </c>
      <c r="K39" s="1" t="s">
        <v>3</v>
      </c>
      <c r="L39" s="1" t="s">
        <v>7</v>
      </c>
      <c r="M39" s="1" t="s">
        <v>7</v>
      </c>
    </row>
    <row r="40" spans="1:13" ht="29.5" thickBot="1" x14ac:dyDescent="0.4">
      <c r="A40" s="1">
        <v>5525</v>
      </c>
      <c r="B40" s="43" t="s">
        <v>97</v>
      </c>
      <c r="C40" s="43" t="s">
        <v>98</v>
      </c>
      <c r="D40" s="44">
        <v>66</v>
      </c>
      <c r="E40" s="45">
        <v>5</v>
      </c>
      <c r="F40" s="43" t="s">
        <v>27</v>
      </c>
      <c r="G40" s="46">
        <v>32936</v>
      </c>
      <c r="H40" s="1">
        <v>7</v>
      </c>
      <c r="I40" s="1">
        <v>3</v>
      </c>
      <c r="J40" s="1">
        <v>10</v>
      </c>
      <c r="K40" s="1" t="s">
        <v>7</v>
      </c>
      <c r="L40" s="1" t="s">
        <v>3</v>
      </c>
      <c r="M40" s="1" t="s">
        <v>7</v>
      </c>
    </row>
    <row r="41" spans="1:13" ht="29.5" thickBot="1" x14ac:dyDescent="0.4">
      <c r="A41" s="1">
        <v>4712</v>
      </c>
      <c r="B41" s="43" t="s">
        <v>99</v>
      </c>
      <c r="C41" s="48" t="s">
        <v>100</v>
      </c>
      <c r="D41" s="44">
        <v>240</v>
      </c>
      <c r="E41" s="45">
        <v>8</v>
      </c>
      <c r="F41" s="43" t="s">
        <v>27</v>
      </c>
      <c r="G41" s="46">
        <v>23639</v>
      </c>
      <c r="H41" s="1">
        <v>1</v>
      </c>
      <c r="I41" s="1">
        <v>4</v>
      </c>
      <c r="J41" s="1">
        <v>0</v>
      </c>
      <c r="K41" s="1" t="s">
        <v>7</v>
      </c>
      <c r="L41" s="1" t="s">
        <v>3</v>
      </c>
      <c r="M41" s="1" t="s">
        <v>7</v>
      </c>
    </row>
    <row r="42" spans="1:13" ht="44" thickBot="1" x14ac:dyDescent="0.4">
      <c r="A42" s="1">
        <v>3474</v>
      </c>
      <c r="B42" s="43" t="s">
        <v>101</v>
      </c>
      <c r="C42" s="43" t="s">
        <v>102</v>
      </c>
      <c r="D42" s="44">
        <v>285</v>
      </c>
      <c r="E42" s="45">
        <v>4</v>
      </c>
      <c r="F42" s="43" t="s">
        <v>78</v>
      </c>
      <c r="G42" s="46">
        <v>29550</v>
      </c>
      <c r="H42" s="1">
        <v>2</v>
      </c>
      <c r="I42" s="1">
        <v>5</v>
      </c>
      <c r="J42" s="1">
        <v>9</v>
      </c>
      <c r="K42" s="1" t="s">
        <v>7</v>
      </c>
      <c r="L42" s="1" t="s">
        <v>3</v>
      </c>
      <c r="M42" s="1" t="s">
        <v>3</v>
      </c>
    </row>
    <row r="43" spans="1:13" ht="44" thickBot="1" x14ac:dyDescent="0.4">
      <c r="A43" s="1">
        <v>2800</v>
      </c>
      <c r="B43" s="43" t="s">
        <v>103</v>
      </c>
      <c r="C43" s="43" t="s">
        <v>104</v>
      </c>
      <c r="D43" s="44">
        <v>101</v>
      </c>
      <c r="E43" s="45">
        <v>8</v>
      </c>
      <c r="F43" s="43" t="s">
        <v>27</v>
      </c>
      <c r="G43" s="46">
        <v>21855</v>
      </c>
      <c r="H43" s="1">
        <v>4</v>
      </c>
      <c r="I43" s="1">
        <v>1</v>
      </c>
      <c r="J43" s="1">
        <v>0</v>
      </c>
      <c r="K43" s="1" t="s">
        <v>7</v>
      </c>
      <c r="L43" s="1" t="s">
        <v>7</v>
      </c>
      <c r="M43" s="1" t="s">
        <v>7</v>
      </c>
    </row>
    <row r="44" spans="1:13" ht="58.5" thickBot="1" x14ac:dyDescent="0.4">
      <c r="A44" s="1">
        <v>3527</v>
      </c>
      <c r="B44" s="43" t="s">
        <v>105</v>
      </c>
      <c r="C44" s="43" t="s">
        <v>106</v>
      </c>
      <c r="D44" s="44">
        <v>94</v>
      </c>
      <c r="E44" s="45">
        <v>6</v>
      </c>
      <c r="F44" s="43" t="s">
        <v>69</v>
      </c>
      <c r="G44" s="46">
        <v>25895</v>
      </c>
      <c r="H44" s="1">
        <v>7</v>
      </c>
      <c r="I44" s="1">
        <v>1</v>
      </c>
      <c r="J44" s="1">
        <v>0</v>
      </c>
      <c r="K44" s="1" t="s">
        <v>3</v>
      </c>
      <c r="L44" s="1" t="s">
        <v>3</v>
      </c>
      <c r="M44" s="1" t="s">
        <v>3</v>
      </c>
    </row>
    <row r="45" spans="1:13" ht="29.5" thickBot="1" x14ac:dyDescent="0.4">
      <c r="A45" s="1">
        <v>4768</v>
      </c>
      <c r="B45" s="43" t="s">
        <v>107</v>
      </c>
      <c r="C45" s="43" t="s">
        <v>108</v>
      </c>
      <c r="D45" s="44">
        <v>22</v>
      </c>
      <c r="E45" s="45">
        <v>6</v>
      </c>
      <c r="F45" s="43" t="s">
        <v>35</v>
      </c>
      <c r="G45" s="46">
        <v>31635</v>
      </c>
      <c r="H45" s="1">
        <v>4</v>
      </c>
      <c r="I45" s="1">
        <v>3</v>
      </c>
      <c r="J45" s="1">
        <v>3</v>
      </c>
      <c r="K45" s="1" t="s">
        <v>7</v>
      </c>
      <c r="L45" s="1" t="s">
        <v>7</v>
      </c>
      <c r="M45" s="1" t="s">
        <v>3</v>
      </c>
    </row>
    <row r="46" spans="1:13" ht="58.5" thickBot="1" x14ac:dyDescent="0.4">
      <c r="A46" s="1">
        <v>2792</v>
      </c>
      <c r="B46" s="43" t="s">
        <v>109</v>
      </c>
      <c r="C46" s="43" t="s">
        <v>110</v>
      </c>
      <c r="D46" s="44">
        <v>177</v>
      </c>
      <c r="E46" s="45">
        <v>3</v>
      </c>
      <c r="F46" s="43" t="s">
        <v>111</v>
      </c>
      <c r="G46" s="46">
        <v>20320</v>
      </c>
      <c r="H46" s="1">
        <v>7</v>
      </c>
      <c r="I46" s="1">
        <v>4</v>
      </c>
      <c r="J46" s="1">
        <v>1</v>
      </c>
      <c r="K46" s="1" t="s">
        <v>7</v>
      </c>
      <c r="L46" s="1" t="s">
        <v>7</v>
      </c>
      <c r="M46" s="1" t="s">
        <v>7</v>
      </c>
    </row>
    <row r="47" spans="1:13" ht="44" thickBot="1" x14ac:dyDescent="0.4">
      <c r="A47" s="1">
        <v>4511</v>
      </c>
      <c r="B47" s="43" t="s">
        <v>112</v>
      </c>
      <c r="C47" s="43" t="s">
        <v>113</v>
      </c>
      <c r="D47" s="44">
        <v>151</v>
      </c>
      <c r="E47" s="45">
        <v>9</v>
      </c>
      <c r="F47" s="43" t="s">
        <v>114</v>
      </c>
      <c r="G47" s="46">
        <v>23122</v>
      </c>
      <c r="H47" s="1">
        <v>4</v>
      </c>
      <c r="I47" s="1">
        <v>4</v>
      </c>
      <c r="J47" s="1">
        <v>0</v>
      </c>
      <c r="K47" s="1" t="s">
        <v>3</v>
      </c>
      <c r="L47" s="1" t="s">
        <v>3</v>
      </c>
      <c r="M47" s="1" t="s">
        <v>3</v>
      </c>
    </row>
    <row r="48" spans="1:13" ht="58.5" thickBot="1" x14ac:dyDescent="0.4">
      <c r="A48" s="1">
        <v>3746</v>
      </c>
      <c r="B48" s="43" t="s">
        <v>115</v>
      </c>
      <c r="C48" s="43" t="s">
        <v>116</v>
      </c>
      <c r="D48" s="44">
        <v>33</v>
      </c>
      <c r="E48" s="45">
        <v>9</v>
      </c>
      <c r="F48" s="43" t="s">
        <v>117</v>
      </c>
      <c r="G48" s="46">
        <v>22429</v>
      </c>
      <c r="H48" s="1">
        <v>4</v>
      </c>
      <c r="I48" s="1">
        <v>4</v>
      </c>
      <c r="J48" s="1">
        <v>4</v>
      </c>
      <c r="K48" s="1" t="s">
        <v>7</v>
      </c>
      <c r="L48" s="1" t="s">
        <v>7</v>
      </c>
      <c r="M48" s="1" t="s">
        <v>3</v>
      </c>
    </row>
    <row r="49" spans="1:13" ht="44" thickBot="1" x14ac:dyDescent="0.4">
      <c r="A49" s="1">
        <v>5552</v>
      </c>
      <c r="B49" s="43" t="s">
        <v>118</v>
      </c>
      <c r="C49" s="43" t="s">
        <v>119</v>
      </c>
      <c r="D49" s="44">
        <v>199</v>
      </c>
      <c r="E49" s="45">
        <v>6</v>
      </c>
      <c r="F49" s="43" t="s">
        <v>50</v>
      </c>
      <c r="G49" s="46">
        <v>22603</v>
      </c>
      <c r="H49" s="1">
        <v>5</v>
      </c>
      <c r="I49" s="1">
        <v>1</v>
      </c>
      <c r="J49" s="1">
        <v>2</v>
      </c>
      <c r="K49" s="1" t="s">
        <v>7</v>
      </c>
      <c r="L49" s="1" t="s">
        <v>7</v>
      </c>
      <c r="M49" s="1" t="s">
        <v>3</v>
      </c>
    </row>
    <row r="50" spans="1:13" ht="29.5" thickBot="1" x14ac:dyDescent="0.4">
      <c r="A50" s="1">
        <v>3875</v>
      </c>
      <c r="B50" s="43" t="s">
        <v>120</v>
      </c>
      <c r="C50" s="43" t="s">
        <v>121</v>
      </c>
      <c r="D50" s="44">
        <v>255</v>
      </c>
      <c r="E50" s="45">
        <v>3</v>
      </c>
      <c r="F50" s="43" t="s">
        <v>88</v>
      </c>
      <c r="G50" s="46">
        <v>30127</v>
      </c>
      <c r="H50" s="1">
        <v>4</v>
      </c>
      <c r="I50" s="1">
        <v>3</v>
      </c>
      <c r="J50" s="1">
        <v>2</v>
      </c>
      <c r="K50" s="1" t="s">
        <v>7</v>
      </c>
      <c r="L50" s="1" t="s">
        <v>7</v>
      </c>
      <c r="M50" s="1" t="s">
        <v>7</v>
      </c>
    </row>
    <row r="51" spans="1:13" ht="44" thickBot="1" x14ac:dyDescent="0.4">
      <c r="A51" s="1">
        <v>4732</v>
      </c>
      <c r="B51" s="43" t="s">
        <v>122</v>
      </c>
      <c r="C51" s="43" t="s">
        <v>123</v>
      </c>
      <c r="D51" s="44">
        <v>28</v>
      </c>
      <c r="E51" s="45">
        <v>1</v>
      </c>
      <c r="F51" s="43" t="s">
        <v>124</v>
      </c>
      <c r="G51" s="46">
        <v>23797</v>
      </c>
      <c r="H51" s="1">
        <v>2</v>
      </c>
      <c r="I51" s="1">
        <v>5</v>
      </c>
      <c r="J51" s="1">
        <v>10</v>
      </c>
      <c r="K51" s="1" t="s">
        <v>7</v>
      </c>
      <c r="L51" s="1" t="s">
        <v>7</v>
      </c>
      <c r="M51" s="1" t="s">
        <v>7</v>
      </c>
    </row>
    <row r="52" spans="1:13" ht="58.5" thickBot="1" x14ac:dyDescent="0.4">
      <c r="A52" s="1">
        <v>4316</v>
      </c>
      <c r="B52" s="43" t="s">
        <v>125</v>
      </c>
      <c r="C52" s="43" t="s">
        <v>126</v>
      </c>
      <c r="D52" s="44">
        <v>72</v>
      </c>
      <c r="E52" s="45">
        <v>2</v>
      </c>
      <c r="F52" s="43" t="s">
        <v>96</v>
      </c>
      <c r="G52" s="46">
        <v>27788</v>
      </c>
      <c r="H52" s="1">
        <v>2</v>
      </c>
      <c r="I52" s="1">
        <v>2</v>
      </c>
      <c r="J52" s="1">
        <v>2</v>
      </c>
      <c r="K52" s="1" t="s">
        <v>3</v>
      </c>
      <c r="L52" s="1" t="s">
        <v>3</v>
      </c>
      <c r="M52" s="1" t="s">
        <v>7</v>
      </c>
    </row>
    <row r="53" spans="1:13" ht="58.5" thickBot="1" x14ac:dyDescent="0.4">
      <c r="A53" s="1">
        <v>5232</v>
      </c>
      <c r="B53" s="43" t="s">
        <v>127</v>
      </c>
      <c r="C53" s="43" t="s">
        <v>128</v>
      </c>
      <c r="D53" s="44">
        <v>253</v>
      </c>
      <c r="E53" s="45">
        <v>5</v>
      </c>
      <c r="F53" s="43" t="s">
        <v>129</v>
      </c>
      <c r="G53" s="46">
        <v>21768</v>
      </c>
      <c r="H53" s="1">
        <v>7</v>
      </c>
      <c r="I53" s="1">
        <v>1</v>
      </c>
      <c r="J53" s="1">
        <v>2</v>
      </c>
      <c r="K53" s="1" t="s">
        <v>3</v>
      </c>
      <c r="L53" s="1" t="s">
        <v>7</v>
      </c>
      <c r="M53" s="1" t="s">
        <v>3</v>
      </c>
    </row>
    <row r="54" spans="1:13" ht="44" thickBot="1" x14ac:dyDescent="0.4">
      <c r="A54" s="1">
        <v>3637</v>
      </c>
      <c r="B54" s="43" t="s">
        <v>130</v>
      </c>
      <c r="C54" s="43" t="s">
        <v>131</v>
      </c>
      <c r="D54" s="44">
        <v>161</v>
      </c>
      <c r="E54" s="45">
        <v>10</v>
      </c>
      <c r="F54" s="43" t="s">
        <v>13</v>
      </c>
      <c r="G54" s="46">
        <v>32311</v>
      </c>
      <c r="H54" s="1">
        <v>5</v>
      </c>
      <c r="I54" s="1">
        <v>2</v>
      </c>
      <c r="J54" s="1">
        <v>4</v>
      </c>
      <c r="K54" s="1" t="s">
        <v>3</v>
      </c>
      <c r="L54" s="1" t="s">
        <v>7</v>
      </c>
      <c r="M54" s="1" t="s">
        <v>7</v>
      </c>
    </row>
    <row r="55" spans="1:13" ht="29.5" thickBot="1" x14ac:dyDescent="0.4">
      <c r="A55" s="1">
        <v>4673</v>
      </c>
      <c r="B55" s="43" t="s">
        <v>132</v>
      </c>
      <c r="C55" s="47" t="s">
        <v>133</v>
      </c>
      <c r="D55" s="44">
        <v>73</v>
      </c>
      <c r="E55" s="45">
        <v>4</v>
      </c>
      <c r="F55" s="43" t="s">
        <v>134</v>
      </c>
      <c r="G55" s="46">
        <v>29893</v>
      </c>
      <c r="H55" s="1">
        <v>7</v>
      </c>
      <c r="I55" s="1">
        <v>3</v>
      </c>
      <c r="J55" s="1">
        <v>3</v>
      </c>
      <c r="K55" s="1" t="s">
        <v>3</v>
      </c>
      <c r="L55" s="1" t="s">
        <v>3</v>
      </c>
      <c r="M55" s="1" t="s">
        <v>7</v>
      </c>
    </row>
    <row r="56" spans="1:13" ht="44" thickBot="1" x14ac:dyDescent="0.4">
      <c r="A56" s="1">
        <v>4699</v>
      </c>
      <c r="B56" s="43" t="s">
        <v>135</v>
      </c>
      <c r="C56" s="47" t="s">
        <v>136</v>
      </c>
      <c r="D56" s="44">
        <v>71</v>
      </c>
      <c r="E56" s="45">
        <v>5</v>
      </c>
      <c r="F56" s="43" t="s">
        <v>10</v>
      </c>
      <c r="G56" s="46">
        <v>20360</v>
      </c>
      <c r="H56" s="1">
        <v>7</v>
      </c>
      <c r="I56" s="1">
        <v>3</v>
      </c>
      <c r="J56" s="1">
        <v>7</v>
      </c>
      <c r="K56" s="1" t="s">
        <v>7</v>
      </c>
      <c r="L56" s="1" t="s">
        <v>7</v>
      </c>
      <c r="M56" s="1" t="s">
        <v>3</v>
      </c>
    </row>
    <row r="57" spans="1:13" ht="57" thickBot="1" x14ac:dyDescent="0.4">
      <c r="A57" s="1">
        <v>2412</v>
      </c>
      <c r="B57" s="43" t="s">
        <v>137</v>
      </c>
      <c r="C57" s="47" t="s">
        <v>138</v>
      </c>
      <c r="D57" s="44">
        <v>178</v>
      </c>
      <c r="E57" s="45">
        <v>1</v>
      </c>
      <c r="F57" s="43" t="s">
        <v>27</v>
      </c>
      <c r="G57" s="46">
        <v>32649</v>
      </c>
      <c r="H57" s="1">
        <v>5</v>
      </c>
      <c r="I57" s="1">
        <v>5</v>
      </c>
      <c r="J57" s="1">
        <v>0</v>
      </c>
      <c r="K57" s="1" t="s">
        <v>3</v>
      </c>
      <c r="L57" s="1" t="s">
        <v>7</v>
      </c>
      <c r="M57" s="1" t="s">
        <v>7</v>
      </c>
    </row>
    <row r="58" spans="1:13" ht="58.5" thickBot="1" x14ac:dyDescent="0.4">
      <c r="A58" s="1">
        <v>5019</v>
      </c>
      <c r="B58" s="43" t="s">
        <v>139</v>
      </c>
      <c r="C58" s="43" t="s">
        <v>140</v>
      </c>
      <c r="D58" s="44">
        <v>121</v>
      </c>
      <c r="E58" s="45">
        <v>5</v>
      </c>
      <c r="F58" s="43" t="s">
        <v>60</v>
      </c>
      <c r="G58" s="46">
        <v>23236</v>
      </c>
      <c r="H58" s="1">
        <v>5</v>
      </c>
      <c r="I58" s="1">
        <v>5</v>
      </c>
      <c r="J58" s="1">
        <v>8</v>
      </c>
      <c r="K58" s="1" t="s">
        <v>3</v>
      </c>
      <c r="L58" s="1" t="s">
        <v>7</v>
      </c>
      <c r="M58" s="1" t="s">
        <v>3</v>
      </c>
    </row>
    <row r="59" spans="1:13" ht="44" thickBot="1" x14ac:dyDescent="0.4">
      <c r="A59" s="1">
        <v>4590</v>
      </c>
      <c r="B59" s="43" t="s">
        <v>141</v>
      </c>
      <c r="C59" s="47" t="s">
        <v>142</v>
      </c>
      <c r="D59" s="44">
        <v>119</v>
      </c>
      <c r="E59" s="45">
        <v>7</v>
      </c>
      <c r="F59" s="43" t="s">
        <v>2</v>
      </c>
      <c r="G59" s="46">
        <v>29545</v>
      </c>
      <c r="H59" s="1">
        <v>4</v>
      </c>
      <c r="I59" s="1">
        <v>2</v>
      </c>
      <c r="J59" s="1">
        <v>3</v>
      </c>
      <c r="K59" s="1" t="s">
        <v>3</v>
      </c>
      <c r="L59" s="1" t="s">
        <v>7</v>
      </c>
      <c r="M59" s="1" t="s">
        <v>3</v>
      </c>
    </row>
    <row r="60" spans="1:13" ht="58.5" thickBot="1" x14ac:dyDescent="0.4">
      <c r="A60" s="1">
        <v>2713</v>
      </c>
      <c r="B60" s="43" t="s">
        <v>143</v>
      </c>
      <c r="C60" s="43" t="s">
        <v>144</v>
      </c>
      <c r="D60" s="44">
        <v>40</v>
      </c>
      <c r="E60" s="45">
        <v>7</v>
      </c>
      <c r="F60" s="43" t="s">
        <v>32</v>
      </c>
      <c r="G60" s="46">
        <v>33204</v>
      </c>
      <c r="H60" s="1">
        <v>2</v>
      </c>
      <c r="I60" s="1">
        <v>2</v>
      </c>
      <c r="J60" s="1">
        <v>1</v>
      </c>
      <c r="K60" s="1" t="s">
        <v>3</v>
      </c>
      <c r="L60" s="1" t="s">
        <v>3</v>
      </c>
      <c r="M60" s="1" t="s">
        <v>3</v>
      </c>
    </row>
    <row r="61" spans="1:13" ht="44" thickBot="1" x14ac:dyDescent="0.4">
      <c r="A61" s="1">
        <v>2766</v>
      </c>
      <c r="B61" s="43" t="s">
        <v>145</v>
      </c>
      <c r="C61" s="43" t="s">
        <v>146</v>
      </c>
      <c r="D61" s="44">
        <v>140</v>
      </c>
      <c r="E61" s="45">
        <v>2</v>
      </c>
      <c r="F61" s="43" t="s">
        <v>88</v>
      </c>
      <c r="G61" s="46">
        <v>30986</v>
      </c>
      <c r="H61" s="1">
        <v>1</v>
      </c>
      <c r="I61" s="1">
        <v>2</v>
      </c>
      <c r="J61" s="1">
        <v>1</v>
      </c>
      <c r="K61" s="1" t="s">
        <v>7</v>
      </c>
      <c r="L61" s="1" t="s">
        <v>3</v>
      </c>
      <c r="M61" s="1" t="s">
        <v>3</v>
      </c>
    </row>
    <row r="62" spans="1:13" ht="58.5" thickBot="1" x14ac:dyDescent="0.4">
      <c r="A62" s="1">
        <v>2523</v>
      </c>
      <c r="B62" s="43" t="s">
        <v>147</v>
      </c>
      <c r="C62" s="43" t="s">
        <v>148</v>
      </c>
      <c r="D62" s="44">
        <v>139</v>
      </c>
      <c r="E62" s="45">
        <v>8</v>
      </c>
      <c r="F62" s="43" t="s">
        <v>10</v>
      </c>
      <c r="G62" s="46">
        <v>33127</v>
      </c>
      <c r="H62" s="1">
        <v>2</v>
      </c>
      <c r="I62" s="1">
        <v>2</v>
      </c>
      <c r="J62" s="1">
        <v>4</v>
      </c>
      <c r="K62" s="1" t="s">
        <v>7</v>
      </c>
      <c r="L62" s="1" t="s">
        <v>3</v>
      </c>
      <c r="M62" s="1" t="s">
        <v>7</v>
      </c>
    </row>
    <row r="63" spans="1:13" ht="58.5" thickBot="1" x14ac:dyDescent="0.4">
      <c r="A63" s="1">
        <v>4144</v>
      </c>
      <c r="B63" s="43" t="s">
        <v>149</v>
      </c>
      <c r="C63" s="43" t="s">
        <v>150</v>
      </c>
      <c r="D63" s="44">
        <v>89</v>
      </c>
      <c r="E63" s="45">
        <v>9</v>
      </c>
      <c r="F63" s="43" t="s">
        <v>151</v>
      </c>
      <c r="G63" s="46">
        <v>30746</v>
      </c>
      <c r="H63" s="1">
        <v>7</v>
      </c>
      <c r="I63" s="1">
        <v>1</v>
      </c>
      <c r="J63" s="1">
        <v>2</v>
      </c>
      <c r="K63" s="1" t="s">
        <v>7</v>
      </c>
      <c r="L63" s="1" t="s">
        <v>3</v>
      </c>
      <c r="M63" s="1" t="s">
        <v>7</v>
      </c>
    </row>
    <row r="64" spans="1:13" ht="58.5" thickBot="1" x14ac:dyDescent="0.4">
      <c r="A64" s="1">
        <v>3552</v>
      </c>
      <c r="B64" s="43" t="s">
        <v>152</v>
      </c>
      <c r="C64" s="43" t="s">
        <v>153</v>
      </c>
      <c r="D64" s="44">
        <v>152</v>
      </c>
      <c r="E64" s="45">
        <v>9</v>
      </c>
      <c r="F64" s="43" t="s">
        <v>45</v>
      </c>
      <c r="G64" s="46">
        <v>25339</v>
      </c>
      <c r="H64" s="1">
        <v>2</v>
      </c>
      <c r="I64" s="1">
        <v>4</v>
      </c>
      <c r="J64" s="1">
        <v>8</v>
      </c>
      <c r="K64" s="1" t="s">
        <v>3</v>
      </c>
      <c r="L64" s="1" t="s">
        <v>7</v>
      </c>
      <c r="M64" s="1" t="s">
        <v>7</v>
      </c>
    </row>
    <row r="65" spans="1:13" ht="44" thickBot="1" x14ac:dyDescent="0.4">
      <c r="A65" s="1">
        <v>3193</v>
      </c>
      <c r="B65" s="43" t="s">
        <v>154</v>
      </c>
      <c r="C65" s="47" t="s">
        <v>155</v>
      </c>
      <c r="D65" s="44">
        <v>36</v>
      </c>
      <c r="E65" s="45">
        <v>5</v>
      </c>
      <c r="F65" s="43" t="s">
        <v>81</v>
      </c>
      <c r="G65" s="46">
        <v>28734</v>
      </c>
      <c r="H65" s="1">
        <v>4</v>
      </c>
      <c r="I65" s="1">
        <v>5</v>
      </c>
      <c r="J65" s="1">
        <v>10</v>
      </c>
      <c r="K65" s="1" t="s">
        <v>7</v>
      </c>
      <c r="L65" s="1" t="s">
        <v>3</v>
      </c>
      <c r="M65" s="1" t="s">
        <v>3</v>
      </c>
    </row>
    <row r="66" spans="1:13" ht="44" thickBot="1" x14ac:dyDescent="0.4">
      <c r="A66" s="1">
        <v>2790</v>
      </c>
      <c r="B66" s="43" t="s">
        <v>156</v>
      </c>
      <c r="C66" s="43" t="s">
        <v>157</v>
      </c>
      <c r="D66" s="44">
        <v>284</v>
      </c>
      <c r="E66" s="45">
        <v>1</v>
      </c>
      <c r="F66" s="43" t="s">
        <v>16</v>
      </c>
      <c r="G66" s="46">
        <v>29686</v>
      </c>
      <c r="H66" s="1">
        <v>1</v>
      </c>
      <c r="I66" s="1">
        <v>3</v>
      </c>
      <c r="J66" s="1">
        <v>6</v>
      </c>
      <c r="K66" s="1" t="s">
        <v>3</v>
      </c>
      <c r="L66" s="1" t="s">
        <v>3</v>
      </c>
      <c r="M66" s="1" t="s">
        <v>7</v>
      </c>
    </row>
    <row r="67" spans="1:13" ht="58.5" thickBot="1" x14ac:dyDescent="0.4">
      <c r="A67" s="1">
        <v>2452</v>
      </c>
      <c r="B67" s="43" t="s">
        <v>158</v>
      </c>
      <c r="C67" s="43" t="s">
        <v>159</v>
      </c>
      <c r="D67" s="44">
        <v>141</v>
      </c>
      <c r="E67" s="45">
        <v>3</v>
      </c>
      <c r="F67" s="43" t="s">
        <v>6</v>
      </c>
      <c r="G67" s="46">
        <v>26015</v>
      </c>
      <c r="H67" s="1">
        <v>1</v>
      </c>
      <c r="I67" s="1">
        <v>1</v>
      </c>
      <c r="J67" s="1">
        <v>5</v>
      </c>
      <c r="K67" s="1" t="s">
        <v>3</v>
      </c>
      <c r="L67" s="1" t="s">
        <v>3</v>
      </c>
      <c r="M67" s="1" t="s">
        <v>3</v>
      </c>
    </row>
    <row r="68" spans="1:13" ht="58.5" thickBot="1" x14ac:dyDescent="0.4">
      <c r="A68" s="1">
        <v>3648</v>
      </c>
      <c r="B68" s="43" t="s">
        <v>160</v>
      </c>
      <c r="C68" s="43" t="s">
        <v>161</v>
      </c>
      <c r="D68" s="44">
        <v>138</v>
      </c>
      <c r="E68" s="45">
        <v>4</v>
      </c>
      <c r="F68" s="43" t="s">
        <v>81</v>
      </c>
      <c r="G68" s="46">
        <v>34749</v>
      </c>
      <c r="H68" s="1">
        <v>5</v>
      </c>
      <c r="I68" s="1">
        <v>5</v>
      </c>
      <c r="J68" s="1">
        <v>2</v>
      </c>
      <c r="K68" s="1" t="s">
        <v>7</v>
      </c>
      <c r="L68" s="1" t="s">
        <v>3</v>
      </c>
      <c r="M68" s="1" t="s">
        <v>3</v>
      </c>
    </row>
    <row r="69" spans="1:13" ht="44" thickBot="1" x14ac:dyDescent="0.4">
      <c r="A69" s="1">
        <v>3866</v>
      </c>
      <c r="B69" s="43" t="s">
        <v>162</v>
      </c>
      <c r="C69" s="43" t="s">
        <v>163</v>
      </c>
      <c r="D69" s="44">
        <v>157</v>
      </c>
      <c r="E69" s="45">
        <v>4</v>
      </c>
      <c r="F69" s="43" t="s">
        <v>35</v>
      </c>
      <c r="G69" s="46">
        <v>27787</v>
      </c>
      <c r="H69" s="1">
        <v>6</v>
      </c>
      <c r="I69" s="1">
        <v>4</v>
      </c>
      <c r="J69" s="1">
        <v>2</v>
      </c>
      <c r="K69" s="1" t="s">
        <v>3</v>
      </c>
      <c r="L69" s="1" t="s">
        <v>7</v>
      </c>
      <c r="M69" s="1" t="s">
        <v>3</v>
      </c>
    </row>
    <row r="70" spans="1:13" ht="44" thickBot="1" x14ac:dyDescent="0.4">
      <c r="A70" s="1">
        <v>4811</v>
      </c>
      <c r="B70" s="43" t="s">
        <v>164</v>
      </c>
      <c r="C70" s="43" t="s">
        <v>165</v>
      </c>
      <c r="D70" s="44">
        <v>114</v>
      </c>
      <c r="E70" s="45">
        <v>4</v>
      </c>
      <c r="F70" s="43" t="s">
        <v>166</v>
      </c>
      <c r="G70" s="46">
        <v>34336</v>
      </c>
      <c r="H70" s="1">
        <v>6</v>
      </c>
      <c r="I70" s="1">
        <v>2</v>
      </c>
      <c r="J70" s="1">
        <v>3</v>
      </c>
      <c r="K70" s="1" t="s">
        <v>3</v>
      </c>
      <c r="L70" s="1" t="s">
        <v>7</v>
      </c>
      <c r="M70" s="1" t="s">
        <v>7</v>
      </c>
    </row>
    <row r="71" spans="1:13" ht="44" thickBot="1" x14ac:dyDescent="0.4">
      <c r="A71" s="1">
        <v>4675</v>
      </c>
      <c r="B71" s="43" t="s">
        <v>167</v>
      </c>
      <c r="C71" s="43" t="s">
        <v>168</v>
      </c>
      <c r="D71" s="44">
        <v>98</v>
      </c>
      <c r="E71" s="45">
        <v>7</v>
      </c>
      <c r="F71" s="43" t="s">
        <v>13</v>
      </c>
      <c r="G71" s="46">
        <v>32217</v>
      </c>
      <c r="H71" s="1">
        <v>2</v>
      </c>
      <c r="I71" s="1">
        <v>1</v>
      </c>
      <c r="J71" s="1">
        <v>7</v>
      </c>
      <c r="K71" s="1" t="s">
        <v>3</v>
      </c>
      <c r="L71" s="1" t="s">
        <v>7</v>
      </c>
      <c r="M71" s="1" t="s">
        <v>3</v>
      </c>
    </row>
    <row r="72" spans="1:13" ht="44" thickBot="1" x14ac:dyDescent="0.4">
      <c r="A72" s="1">
        <v>2356</v>
      </c>
      <c r="B72" s="43" t="s">
        <v>169</v>
      </c>
      <c r="C72" s="43" t="s">
        <v>170</v>
      </c>
      <c r="D72" s="44">
        <v>57</v>
      </c>
      <c r="E72" s="45">
        <v>10</v>
      </c>
      <c r="F72" s="43" t="s">
        <v>171</v>
      </c>
      <c r="G72" s="46">
        <v>20564</v>
      </c>
      <c r="H72" s="1">
        <v>4</v>
      </c>
      <c r="I72" s="1">
        <v>1</v>
      </c>
      <c r="J72" s="1">
        <v>7</v>
      </c>
      <c r="K72" s="1" t="s">
        <v>7</v>
      </c>
      <c r="L72" s="1" t="s">
        <v>3</v>
      </c>
      <c r="M72" s="1" t="s">
        <v>7</v>
      </c>
    </row>
    <row r="73" spans="1:13" ht="29.5" thickBot="1" x14ac:dyDescent="0.4">
      <c r="A73" s="1">
        <v>5021</v>
      </c>
      <c r="B73" s="43" t="s">
        <v>172</v>
      </c>
      <c r="C73" s="43" t="s">
        <v>173</v>
      </c>
      <c r="D73" s="44">
        <v>107</v>
      </c>
      <c r="E73" s="45">
        <v>4</v>
      </c>
      <c r="F73" s="43" t="s">
        <v>69</v>
      </c>
      <c r="G73" s="46">
        <v>33324</v>
      </c>
      <c r="H73" s="1">
        <v>7</v>
      </c>
      <c r="I73" s="1">
        <v>3</v>
      </c>
      <c r="J73" s="1">
        <v>3</v>
      </c>
      <c r="K73" s="1" t="s">
        <v>7</v>
      </c>
      <c r="L73" s="1" t="s">
        <v>7</v>
      </c>
      <c r="M73" s="1" t="s">
        <v>3</v>
      </c>
    </row>
    <row r="74" spans="1:13" ht="58.5" thickBot="1" x14ac:dyDescent="0.4">
      <c r="A74" s="1">
        <v>3022</v>
      </c>
      <c r="B74" s="43" t="s">
        <v>174</v>
      </c>
      <c r="C74" s="43" t="s">
        <v>175</v>
      </c>
      <c r="D74" s="44">
        <v>150</v>
      </c>
      <c r="E74" s="45">
        <v>3</v>
      </c>
      <c r="F74" s="43" t="s">
        <v>176</v>
      </c>
      <c r="G74" s="46">
        <v>32170</v>
      </c>
      <c r="H74" s="1">
        <v>6</v>
      </c>
      <c r="I74" s="1">
        <v>3</v>
      </c>
      <c r="J74" s="1">
        <v>0</v>
      </c>
      <c r="K74" s="1" t="s">
        <v>7</v>
      </c>
      <c r="L74" s="1" t="s">
        <v>3</v>
      </c>
      <c r="M74" s="1" t="s">
        <v>3</v>
      </c>
    </row>
    <row r="75" spans="1:13" ht="44" thickBot="1" x14ac:dyDescent="0.4">
      <c r="A75" s="1">
        <v>5567</v>
      </c>
      <c r="B75" s="43" t="s">
        <v>177</v>
      </c>
      <c r="C75" s="43" t="s">
        <v>178</v>
      </c>
      <c r="D75" s="44">
        <v>286</v>
      </c>
      <c r="E75" s="45">
        <v>2</v>
      </c>
      <c r="F75" s="43" t="s">
        <v>32</v>
      </c>
      <c r="G75" s="46">
        <v>28039</v>
      </c>
      <c r="H75" s="1">
        <v>1</v>
      </c>
      <c r="I75" s="1">
        <v>3</v>
      </c>
      <c r="J75" s="1">
        <v>6</v>
      </c>
      <c r="K75" s="1" t="s">
        <v>3</v>
      </c>
      <c r="L75" s="1" t="s">
        <v>3</v>
      </c>
      <c r="M75" s="1" t="s">
        <v>3</v>
      </c>
    </row>
    <row r="76" spans="1:13" ht="29.5" thickBot="1" x14ac:dyDescent="0.4">
      <c r="A76" s="1">
        <v>5523</v>
      </c>
      <c r="B76" s="43" t="s">
        <v>179</v>
      </c>
      <c r="C76" s="43" t="s">
        <v>180</v>
      </c>
      <c r="D76" s="44">
        <v>151</v>
      </c>
      <c r="E76" s="45">
        <v>7</v>
      </c>
      <c r="F76" s="43" t="s">
        <v>181</v>
      </c>
      <c r="G76" s="46">
        <v>34647</v>
      </c>
      <c r="H76" s="1">
        <v>3</v>
      </c>
      <c r="I76" s="1">
        <v>2</v>
      </c>
      <c r="J76" s="1">
        <v>3</v>
      </c>
      <c r="K76" s="1" t="s">
        <v>7</v>
      </c>
      <c r="L76" s="1" t="s">
        <v>7</v>
      </c>
      <c r="M76" s="1" t="s">
        <v>3</v>
      </c>
    </row>
    <row r="77" spans="1:13" ht="58.5" thickBot="1" x14ac:dyDescent="0.4">
      <c r="A77" s="1">
        <v>2498</v>
      </c>
      <c r="B77" s="43" t="s">
        <v>182</v>
      </c>
      <c r="C77" s="43" t="s">
        <v>183</v>
      </c>
      <c r="D77" s="44">
        <v>235</v>
      </c>
      <c r="E77" s="45">
        <v>7</v>
      </c>
      <c r="F77" s="43" t="s">
        <v>40</v>
      </c>
      <c r="G77" s="46">
        <v>26797</v>
      </c>
      <c r="H77" s="49">
        <v>5</v>
      </c>
      <c r="I77" s="1">
        <v>2</v>
      </c>
      <c r="J77" s="1">
        <v>7</v>
      </c>
      <c r="K77" s="1" t="s">
        <v>7</v>
      </c>
      <c r="L77" s="1" t="s">
        <v>3</v>
      </c>
      <c r="M77" s="1" t="s">
        <v>7</v>
      </c>
    </row>
    <row r="78" spans="1:13" ht="44" thickBot="1" x14ac:dyDescent="0.4">
      <c r="A78" s="1">
        <v>2986</v>
      </c>
      <c r="B78" s="43" t="s">
        <v>184</v>
      </c>
      <c r="C78" s="43" t="s">
        <v>185</v>
      </c>
      <c r="D78" s="44">
        <v>226</v>
      </c>
      <c r="E78" s="45">
        <v>1</v>
      </c>
      <c r="F78" s="43" t="s">
        <v>40</v>
      </c>
      <c r="G78" s="46">
        <v>27105</v>
      </c>
      <c r="H78" s="1">
        <v>4</v>
      </c>
      <c r="I78" s="1">
        <v>1</v>
      </c>
      <c r="J78" s="1">
        <v>2</v>
      </c>
      <c r="K78" s="1" t="s">
        <v>3</v>
      </c>
      <c r="L78" s="1" t="s">
        <v>3</v>
      </c>
      <c r="M78" s="1" t="s">
        <v>3</v>
      </c>
    </row>
    <row r="79" spans="1:13" ht="29.5" thickBot="1" x14ac:dyDescent="0.4">
      <c r="A79" s="1">
        <v>2739</v>
      </c>
      <c r="B79" s="43" t="s">
        <v>186</v>
      </c>
      <c r="C79" s="43" t="s">
        <v>187</v>
      </c>
      <c r="D79" s="44">
        <v>68</v>
      </c>
      <c r="E79" s="45">
        <v>6</v>
      </c>
      <c r="F79" s="43" t="s">
        <v>21</v>
      </c>
      <c r="G79" s="46">
        <v>21271</v>
      </c>
      <c r="H79" s="1">
        <v>3</v>
      </c>
      <c r="I79" s="1">
        <v>4</v>
      </c>
      <c r="J79" s="1">
        <v>9</v>
      </c>
      <c r="K79" s="1" t="s">
        <v>7</v>
      </c>
      <c r="L79" s="1" t="s">
        <v>3</v>
      </c>
      <c r="M79" s="1" t="s">
        <v>7</v>
      </c>
    </row>
    <row r="80" spans="1:13" ht="29.5" thickBot="1" x14ac:dyDescent="0.4">
      <c r="A80" s="1">
        <v>5307</v>
      </c>
      <c r="B80" s="43" t="s">
        <v>188</v>
      </c>
      <c r="C80" s="43" t="s">
        <v>189</v>
      </c>
      <c r="D80" s="44">
        <v>209</v>
      </c>
      <c r="E80" s="45">
        <v>9</v>
      </c>
      <c r="F80" s="43" t="s">
        <v>54</v>
      </c>
      <c r="G80" s="46">
        <v>34232</v>
      </c>
      <c r="H80" s="1">
        <v>5</v>
      </c>
      <c r="I80" s="1">
        <v>5</v>
      </c>
      <c r="J80" s="1">
        <v>8</v>
      </c>
      <c r="K80" s="1" t="s">
        <v>3</v>
      </c>
      <c r="L80" s="1" t="s">
        <v>7</v>
      </c>
      <c r="M80" s="1" t="s">
        <v>3</v>
      </c>
    </row>
    <row r="81" spans="1:13" ht="58.5" thickBot="1" x14ac:dyDescent="0.4">
      <c r="A81" s="1">
        <v>4932</v>
      </c>
      <c r="B81" s="43" t="s">
        <v>190</v>
      </c>
      <c r="C81" s="43" t="s">
        <v>191</v>
      </c>
      <c r="D81" s="44">
        <v>162</v>
      </c>
      <c r="E81" s="45">
        <v>8</v>
      </c>
      <c r="F81" s="43" t="s">
        <v>60</v>
      </c>
      <c r="G81" s="46">
        <v>31802</v>
      </c>
      <c r="H81" s="1">
        <v>7</v>
      </c>
      <c r="I81" s="1">
        <v>5</v>
      </c>
      <c r="J81" s="1">
        <v>3</v>
      </c>
      <c r="K81" s="1" t="s">
        <v>3</v>
      </c>
      <c r="L81" s="1" t="s">
        <v>7</v>
      </c>
      <c r="M81" s="1" t="s">
        <v>3</v>
      </c>
    </row>
    <row r="82" spans="1:13" ht="44" thickBot="1" x14ac:dyDescent="0.4">
      <c r="A82" s="1">
        <v>4105</v>
      </c>
      <c r="B82" s="43" t="s">
        <v>192</v>
      </c>
      <c r="C82" s="43" t="s">
        <v>193</v>
      </c>
      <c r="D82" s="44">
        <v>266</v>
      </c>
      <c r="E82" s="45">
        <v>6</v>
      </c>
      <c r="F82" s="43" t="s">
        <v>96</v>
      </c>
      <c r="G82" s="46">
        <v>21931</v>
      </c>
      <c r="H82" s="1">
        <v>5</v>
      </c>
      <c r="I82" s="1">
        <v>5</v>
      </c>
      <c r="J82" s="1">
        <v>0</v>
      </c>
      <c r="K82" s="1" t="s">
        <v>3</v>
      </c>
      <c r="L82" s="1" t="s">
        <v>7</v>
      </c>
      <c r="M82" s="1" t="s">
        <v>7</v>
      </c>
    </row>
    <row r="83" spans="1:13" ht="44" thickBot="1" x14ac:dyDescent="0.4">
      <c r="A83" s="1">
        <v>4431</v>
      </c>
      <c r="B83" s="43" t="s">
        <v>194</v>
      </c>
      <c r="C83" s="43" t="s">
        <v>195</v>
      </c>
      <c r="D83" s="44">
        <v>217</v>
      </c>
      <c r="E83" s="45">
        <v>3</v>
      </c>
      <c r="F83" s="43" t="s">
        <v>16</v>
      </c>
      <c r="G83" s="46">
        <v>34009</v>
      </c>
      <c r="H83" s="1">
        <v>7</v>
      </c>
      <c r="I83" s="1">
        <v>3</v>
      </c>
      <c r="J83" s="1">
        <v>2</v>
      </c>
      <c r="K83" s="1" t="s">
        <v>3</v>
      </c>
      <c r="L83" s="1" t="s">
        <v>3</v>
      </c>
      <c r="M83" s="1" t="s">
        <v>3</v>
      </c>
    </row>
    <row r="84" spans="1:13" ht="29.5" thickBot="1" x14ac:dyDescent="0.4">
      <c r="A84" s="1">
        <v>4520</v>
      </c>
      <c r="B84" s="43" t="s">
        <v>196</v>
      </c>
      <c r="C84" s="43" t="s">
        <v>197</v>
      </c>
      <c r="D84" s="44">
        <v>180</v>
      </c>
      <c r="E84" s="45">
        <v>9</v>
      </c>
      <c r="F84" s="43" t="s">
        <v>27</v>
      </c>
      <c r="G84" s="46">
        <v>24612</v>
      </c>
      <c r="H84" s="1">
        <v>4</v>
      </c>
      <c r="I84" s="1">
        <v>4</v>
      </c>
      <c r="J84" s="1">
        <v>2</v>
      </c>
      <c r="K84" s="1" t="s">
        <v>7</v>
      </c>
      <c r="L84" s="1" t="s">
        <v>7</v>
      </c>
      <c r="M84" s="1" t="s">
        <v>7</v>
      </c>
    </row>
    <row r="85" spans="1:13" ht="44" thickBot="1" x14ac:dyDescent="0.4">
      <c r="A85" s="1">
        <v>4034</v>
      </c>
      <c r="B85" s="43" t="s">
        <v>198</v>
      </c>
      <c r="C85" s="43" t="s">
        <v>199</v>
      </c>
      <c r="D85" s="44">
        <v>268</v>
      </c>
      <c r="E85" s="45">
        <v>5</v>
      </c>
      <c r="F85" s="43" t="s">
        <v>50</v>
      </c>
      <c r="G85" s="46">
        <v>23122</v>
      </c>
      <c r="H85" s="1">
        <v>4</v>
      </c>
      <c r="I85" s="1">
        <v>2</v>
      </c>
      <c r="J85" s="1">
        <v>5</v>
      </c>
      <c r="K85" s="1" t="s">
        <v>7</v>
      </c>
      <c r="L85" s="1" t="s">
        <v>7</v>
      </c>
      <c r="M85" s="1" t="s">
        <v>7</v>
      </c>
    </row>
    <row r="86" spans="1:13" ht="58.5" thickBot="1" x14ac:dyDescent="0.4">
      <c r="A86" s="1">
        <v>3355</v>
      </c>
      <c r="B86" s="43" t="s">
        <v>200</v>
      </c>
      <c r="C86" s="43" t="s">
        <v>201</v>
      </c>
      <c r="D86" s="44">
        <v>99</v>
      </c>
      <c r="E86" s="45">
        <v>5</v>
      </c>
      <c r="F86" s="43" t="s">
        <v>40</v>
      </c>
      <c r="G86" s="46">
        <v>33815</v>
      </c>
      <c r="H86" s="1">
        <v>2</v>
      </c>
      <c r="I86" s="1">
        <v>3</v>
      </c>
      <c r="J86" s="1">
        <v>1</v>
      </c>
      <c r="K86" s="1" t="s">
        <v>7</v>
      </c>
      <c r="L86" s="1" t="s">
        <v>3</v>
      </c>
      <c r="M86" s="1" t="s">
        <v>3</v>
      </c>
    </row>
    <row r="87" spans="1:13" ht="44" thickBot="1" x14ac:dyDescent="0.4">
      <c r="A87" s="1">
        <v>5439</v>
      </c>
      <c r="B87" s="43" t="s">
        <v>202</v>
      </c>
      <c r="C87" s="43" t="s">
        <v>203</v>
      </c>
      <c r="D87" s="44">
        <v>23</v>
      </c>
      <c r="E87" s="45">
        <v>5</v>
      </c>
      <c r="F87" s="43" t="s">
        <v>129</v>
      </c>
      <c r="G87" s="46">
        <v>30893</v>
      </c>
      <c r="H87" s="1">
        <v>4</v>
      </c>
      <c r="I87" s="1">
        <v>5</v>
      </c>
      <c r="J87" s="1">
        <v>8</v>
      </c>
      <c r="K87" s="1" t="s">
        <v>3</v>
      </c>
      <c r="L87" s="1" t="s">
        <v>7</v>
      </c>
      <c r="M87" s="1" t="s">
        <v>7</v>
      </c>
    </row>
    <row r="88" spans="1:13" ht="44" thickBot="1" x14ac:dyDescent="0.4">
      <c r="A88" s="1">
        <v>5353</v>
      </c>
      <c r="B88" s="43" t="s">
        <v>204</v>
      </c>
      <c r="C88" s="43" t="s">
        <v>205</v>
      </c>
      <c r="D88" s="44">
        <v>275</v>
      </c>
      <c r="E88" s="45">
        <v>4</v>
      </c>
      <c r="F88" s="43" t="s">
        <v>16</v>
      </c>
      <c r="G88" s="46">
        <v>22717</v>
      </c>
      <c r="H88" s="1">
        <v>7</v>
      </c>
      <c r="I88" s="1">
        <v>2</v>
      </c>
      <c r="J88" s="1">
        <v>3</v>
      </c>
      <c r="K88" s="1" t="s">
        <v>7</v>
      </c>
      <c r="L88" s="1" t="s">
        <v>3</v>
      </c>
      <c r="M88" s="1" t="s">
        <v>3</v>
      </c>
    </row>
    <row r="89" spans="1:13" ht="44" thickBot="1" x14ac:dyDescent="0.4">
      <c r="A89" s="1">
        <v>4083</v>
      </c>
      <c r="B89" s="43" t="s">
        <v>206</v>
      </c>
      <c r="C89" s="43" t="s">
        <v>207</v>
      </c>
      <c r="D89" s="44">
        <v>232</v>
      </c>
      <c r="E89" s="45">
        <v>10</v>
      </c>
      <c r="F89" s="43" t="s">
        <v>16</v>
      </c>
      <c r="G89" s="46">
        <v>30870</v>
      </c>
      <c r="H89" s="1">
        <v>2</v>
      </c>
      <c r="I89" s="1">
        <v>3</v>
      </c>
      <c r="J89" s="1">
        <v>9</v>
      </c>
      <c r="K89" s="1" t="s">
        <v>3</v>
      </c>
      <c r="L89" s="1" t="s">
        <v>3</v>
      </c>
      <c r="M89" s="1" t="s">
        <v>3</v>
      </c>
    </row>
    <row r="90" spans="1:13" ht="44" thickBot="1" x14ac:dyDescent="0.4">
      <c r="A90" s="1">
        <v>4087</v>
      </c>
      <c r="B90" s="43" t="s">
        <v>208</v>
      </c>
      <c r="C90" s="47" t="s">
        <v>209</v>
      </c>
      <c r="D90" s="44">
        <v>209</v>
      </c>
      <c r="E90" s="45">
        <v>5</v>
      </c>
      <c r="F90" s="43" t="s">
        <v>117</v>
      </c>
      <c r="G90" s="46">
        <v>27455</v>
      </c>
      <c r="H90" s="1">
        <v>3</v>
      </c>
      <c r="I90" s="1">
        <v>2</v>
      </c>
      <c r="J90" s="1">
        <v>3</v>
      </c>
      <c r="K90" s="1" t="s">
        <v>3</v>
      </c>
      <c r="L90" s="1" t="s">
        <v>3</v>
      </c>
      <c r="M90" s="1" t="s">
        <v>7</v>
      </c>
    </row>
    <row r="91" spans="1:13" ht="58.5" thickBot="1" x14ac:dyDescent="0.4">
      <c r="A91" s="1">
        <v>4944</v>
      </c>
      <c r="B91" s="43" t="s">
        <v>210</v>
      </c>
      <c r="C91" s="43" t="s">
        <v>211</v>
      </c>
      <c r="D91" s="44">
        <v>217</v>
      </c>
      <c r="E91" s="45">
        <v>2</v>
      </c>
      <c r="F91" s="43" t="s">
        <v>50</v>
      </c>
      <c r="G91" s="46">
        <v>20391</v>
      </c>
      <c r="H91" s="1">
        <v>4</v>
      </c>
      <c r="I91" s="1">
        <v>5</v>
      </c>
      <c r="J91" s="1">
        <v>6</v>
      </c>
      <c r="K91" s="1" t="s">
        <v>3</v>
      </c>
      <c r="L91" s="1" t="s">
        <v>3</v>
      </c>
      <c r="M91" s="1" t="s">
        <v>3</v>
      </c>
    </row>
    <row r="92" spans="1:13" ht="58.5" thickBot="1" x14ac:dyDescent="0.4">
      <c r="A92" s="1">
        <v>3527</v>
      </c>
      <c r="B92" s="43" t="s">
        <v>212</v>
      </c>
      <c r="C92" s="43" t="s">
        <v>213</v>
      </c>
      <c r="D92" s="44">
        <v>283</v>
      </c>
      <c r="E92" s="45">
        <v>5</v>
      </c>
      <c r="F92" s="43" t="s">
        <v>32</v>
      </c>
      <c r="G92" s="46">
        <v>22518</v>
      </c>
      <c r="H92" s="1">
        <v>2</v>
      </c>
      <c r="I92" s="1">
        <v>2</v>
      </c>
      <c r="J92" s="1">
        <v>9</v>
      </c>
      <c r="K92" s="1" t="s">
        <v>7</v>
      </c>
      <c r="L92" s="1" t="s">
        <v>7</v>
      </c>
      <c r="M92" s="1" t="s">
        <v>3</v>
      </c>
    </row>
    <row r="93" spans="1:13" ht="29.5" thickBot="1" x14ac:dyDescent="0.4">
      <c r="A93" s="1">
        <v>4843</v>
      </c>
      <c r="B93" s="43" t="s">
        <v>214</v>
      </c>
      <c r="C93" s="43" t="s">
        <v>215</v>
      </c>
      <c r="D93" s="44">
        <v>163</v>
      </c>
      <c r="E93" s="45">
        <v>7</v>
      </c>
      <c r="F93" s="43" t="s">
        <v>21</v>
      </c>
      <c r="G93" s="46">
        <v>33279</v>
      </c>
      <c r="H93" s="1">
        <v>5</v>
      </c>
      <c r="I93" s="1">
        <v>3</v>
      </c>
      <c r="J93" s="1">
        <v>1</v>
      </c>
      <c r="K93" s="1" t="s">
        <v>3</v>
      </c>
      <c r="L93" s="1" t="s">
        <v>7</v>
      </c>
      <c r="M93" s="1" t="s">
        <v>3</v>
      </c>
    </row>
    <row r="94" spans="1:13" ht="44" thickBot="1" x14ac:dyDescent="0.4">
      <c r="A94" s="1">
        <v>3299</v>
      </c>
      <c r="B94" s="43" t="s">
        <v>216</v>
      </c>
      <c r="C94" s="43" t="s">
        <v>217</v>
      </c>
      <c r="D94" s="44">
        <v>27</v>
      </c>
      <c r="E94" s="45">
        <v>3</v>
      </c>
      <c r="F94" s="43" t="s">
        <v>60</v>
      </c>
      <c r="G94" s="46">
        <v>34731</v>
      </c>
      <c r="H94" s="1">
        <v>3</v>
      </c>
      <c r="I94" s="1">
        <v>4</v>
      </c>
      <c r="J94" s="1">
        <v>4</v>
      </c>
      <c r="K94" s="1" t="s">
        <v>7</v>
      </c>
      <c r="L94" s="1" t="s">
        <v>7</v>
      </c>
      <c r="M94" s="1" t="s">
        <v>3</v>
      </c>
    </row>
    <row r="95" spans="1:13" ht="58.5" thickBot="1" x14ac:dyDescent="0.4">
      <c r="A95" s="1">
        <v>2653</v>
      </c>
      <c r="B95" s="43" t="s">
        <v>218</v>
      </c>
      <c r="C95" s="43" t="s">
        <v>219</v>
      </c>
      <c r="D95" s="44">
        <v>188</v>
      </c>
      <c r="E95" s="45">
        <v>3</v>
      </c>
      <c r="F95" s="43" t="s">
        <v>114</v>
      </c>
      <c r="G95" s="46">
        <v>32536</v>
      </c>
      <c r="H95" s="1">
        <v>6</v>
      </c>
      <c r="I95" s="1">
        <v>5</v>
      </c>
      <c r="J95" s="1">
        <v>4</v>
      </c>
      <c r="K95" s="1" t="s">
        <v>3</v>
      </c>
      <c r="L95" s="1" t="s">
        <v>3</v>
      </c>
      <c r="M95" s="1" t="s">
        <v>3</v>
      </c>
    </row>
    <row r="96" spans="1:13" ht="44" thickBot="1" x14ac:dyDescent="0.4">
      <c r="A96" s="1">
        <v>5065</v>
      </c>
      <c r="B96" s="43" t="s">
        <v>220</v>
      </c>
      <c r="C96" s="43" t="s">
        <v>221</v>
      </c>
      <c r="D96" s="44">
        <v>226</v>
      </c>
      <c r="E96" s="45">
        <v>1</v>
      </c>
      <c r="F96" s="43" t="s">
        <v>35</v>
      </c>
      <c r="G96" s="46">
        <v>24461</v>
      </c>
      <c r="H96" s="1">
        <v>2</v>
      </c>
      <c r="I96" s="1">
        <v>5</v>
      </c>
      <c r="J96" s="1">
        <v>5</v>
      </c>
      <c r="K96" s="1" t="s">
        <v>3</v>
      </c>
      <c r="L96" s="1" t="s">
        <v>7</v>
      </c>
      <c r="M96" s="1" t="s">
        <v>3</v>
      </c>
    </row>
    <row r="97" spans="1:13" ht="44" thickBot="1" x14ac:dyDescent="0.4">
      <c r="A97" s="1">
        <v>3319</v>
      </c>
      <c r="B97" s="43" t="s">
        <v>222</v>
      </c>
      <c r="C97" s="43" t="s">
        <v>223</v>
      </c>
      <c r="D97" s="44">
        <v>207</v>
      </c>
      <c r="E97" s="45">
        <v>10</v>
      </c>
      <c r="F97" s="43" t="s">
        <v>176</v>
      </c>
      <c r="G97" s="46">
        <v>31732</v>
      </c>
      <c r="H97" s="1">
        <v>3</v>
      </c>
      <c r="I97" s="1">
        <v>3</v>
      </c>
      <c r="J97" s="1">
        <v>10</v>
      </c>
      <c r="K97" s="1" t="s">
        <v>3</v>
      </c>
      <c r="L97" s="1" t="s">
        <v>3</v>
      </c>
      <c r="M97" s="1" t="s">
        <v>7</v>
      </c>
    </row>
    <row r="98" spans="1:13" ht="44" thickBot="1" x14ac:dyDescent="0.4">
      <c r="A98" s="1">
        <v>3357</v>
      </c>
      <c r="B98" s="43" t="s">
        <v>224</v>
      </c>
      <c r="C98" s="43" t="s">
        <v>225</v>
      </c>
      <c r="D98" s="44">
        <v>267</v>
      </c>
      <c r="E98" s="45">
        <v>5</v>
      </c>
      <c r="F98" s="43" t="s">
        <v>96</v>
      </c>
      <c r="G98" s="46">
        <v>24428</v>
      </c>
      <c r="H98" s="1">
        <v>7</v>
      </c>
      <c r="I98" s="1">
        <v>4</v>
      </c>
      <c r="J98" s="1">
        <v>8</v>
      </c>
      <c r="K98" s="1" t="s">
        <v>3</v>
      </c>
      <c r="L98" s="1" t="s">
        <v>3</v>
      </c>
      <c r="M98" s="1" t="s">
        <v>3</v>
      </c>
    </row>
    <row r="99" spans="1:13" ht="29.5" thickBot="1" x14ac:dyDescent="0.4">
      <c r="A99" s="1">
        <v>4833</v>
      </c>
      <c r="B99" s="43" t="s">
        <v>226</v>
      </c>
      <c r="C99" s="43" t="s">
        <v>227</v>
      </c>
      <c r="D99" s="44">
        <v>97</v>
      </c>
      <c r="E99" s="45">
        <v>10</v>
      </c>
      <c r="F99" s="43" t="s">
        <v>21</v>
      </c>
      <c r="G99" s="46">
        <v>20362</v>
      </c>
      <c r="H99" s="1">
        <v>6</v>
      </c>
      <c r="I99" s="1">
        <v>1</v>
      </c>
      <c r="J99" s="1">
        <v>4</v>
      </c>
      <c r="K99" s="1" t="s">
        <v>7</v>
      </c>
      <c r="L99" s="1" t="s">
        <v>3</v>
      </c>
      <c r="M99" s="1" t="s">
        <v>3</v>
      </c>
    </row>
    <row r="100" spans="1:13" ht="44" thickBot="1" x14ac:dyDescent="0.4">
      <c r="A100" s="1">
        <v>2998</v>
      </c>
      <c r="B100" s="43" t="s">
        <v>228</v>
      </c>
      <c r="C100" s="43" t="s">
        <v>229</v>
      </c>
      <c r="D100" s="44">
        <v>189</v>
      </c>
      <c r="E100" s="45">
        <v>10</v>
      </c>
      <c r="F100" s="43" t="s">
        <v>181</v>
      </c>
      <c r="G100" s="46">
        <v>32702</v>
      </c>
      <c r="H100" s="1">
        <v>1</v>
      </c>
      <c r="I100" s="1">
        <v>3</v>
      </c>
      <c r="J100" s="1">
        <v>2</v>
      </c>
      <c r="K100" s="1" t="s">
        <v>3</v>
      </c>
      <c r="L100" s="1" t="s">
        <v>7</v>
      </c>
      <c r="M100" s="1" t="s">
        <v>3</v>
      </c>
    </row>
    <row r="101" spans="1:13" ht="44" thickBot="1" x14ac:dyDescent="0.4">
      <c r="A101" s="1">
        <v>3366</v>
      </c>
      <c r="B101" s="43" t="s">
        <v>230</v>
      </c>
      <c r="C101" s="47" t="s">
        <v>231</v>
      </c>
      <c r="D101" s="44">
        <v>179</v>
      </c>
      <c r="E101" s="45">
        <v>7</v>
      </c>
      <c r="F101" s="43" t="s">
        <v>114</v>
      </c>
      <c r="G101" s="46">
        <v>26496</v>
      </c>
      <c r="H101" s="1">
        <v>1</v>
      </c>
      <c r="I101" s="1">
        <v>5</v>
      </c>
      <c r="J101" s="1">
        <v>9</v>
      </c>
      <c r="K101" s="1" t="s">
        <v>7</v>
      </c>
      <c r="L101" s="1" t="s">
        <v>3</v>
      </c>
      <c r="M101" s="1" t="s">
        <v>3</v>
      </c>
    </row>
    <row r="102" spans="1:13" ht="58.5" thickBot="1" x14ac:dyDescent="0.4">
      <c r="A102" s="1">
        <v>2731</v>
      </c>
      <c r="B102" s="43" t="s">
        <v>232</v>
      </c>
      <c r="C102" s="43" t="s">
        <v>29</v>
      </c>
      <c r="D102" s="44">
        <v>222</v>
      </c>
      <c r="E102" s="45">
        <v>10</v>
      </c>
      <c r="F102" s="43" t="s">
        <v>233</v>
      </c>
      <c r="G102" s="46">
        <v>34649</v>
      </c>
      <c r="H102" s="1">
        <v>3</v>
      </c>
      <c r="I102" s="1">
        <v>3</v>
      </c>
      <c r="J102" s="1">
        <v>8</v>
      </c>
      <c r="K102" s="1" t="s">
        <v>3</v>
      </c>
      <c r="L102" s="1" t="s">
        <v>7</v>
      </c>
      <c r="M102" s="1" t="s">
        <v>3</v>
      </c>
    </row>
    <row r="103" spans="1:13" ht="44" thickBot="1" x14ac:dyDescent="0.4">
      <c r="A103" s="1">
        <v>4227</v>
      </c>
      <c r="B103" s="43" t="s">
        <v>234</v>
      </c>
      <c r="C103" s="43" t="s">
        <v>235</v>
      </c>
      <c r="D103" s="44">
        <v>129</v>
      </c>
      <c r="E103" s="45">
        <v>1</v>
      </c>
      <c r="F103" s="43" t="s">
        <v>151</v>
      </c>
      <c r="G103" s="46">
        <v>29003</v>
      </c>
      <c r="H103" s="1">
        <v>4</v>
      </c>
      <c r="I103" s="1">
        <v>2</v>
      </c>
      <c r="J103" s="1">
        <v>7</v>
      </c>
      <c r="K103" s="1" t="s">
        <v>3</v>
      </c>
      <c r="L103" s="1" t="s">
        <v>3</v>
      </c>
      <c r="M103" s="1" t="s">
        <v>3</v>
      </c>
    </row>
    <row r="104" spans="1:13" ht="58.5" thickBot="1" x14ac:dyDescent="0.4">
      <c r="A104" s="1">
        <v>3778</v>
      </c>
      <c r="B104" s="43" t="s">
        <v>236</v>
      </c>
      <c r="C104" s="43" t="s">
        <v>237</v>
      </c>
      <c r="D104" s="44">
        <v>35</v>
      </c>
      <c r="E104" s="45">
        <v>7</v>
      </c>
      <c r="F104" s="43" t="s">
        <v>124</v>
      </c>
      <c r="G104" s="46">
        <v>34650</v>
      </c>
      <c r="H104" s="1">
        <v>2</v>
      </c>
      <c r="I104" s="1">
        <v>2</v>
      </c>
      <c r="J104" s="1">
        <v>5</v>
      </c>
      <c r="K104" s="1" t="s">
        <v>7</v>
      </c>
      <c r="L104" s="1" t="s">
        <v>3</v>
      </c>
      <c r="M104" s="1" t="s">
        <v>7</v>
      </c>
    </row>
    <row r="105" spans="1:13" ht="58.5" thickBot="1" x14ac:dyDescent="0.4">
      <c r="A105" s="1">
        <v>3188</v>
      </c>
      <c r="B105" s="43" t="s">
        <v>238</v>
      </c>
      <c r="C105" s="43" t="s">
        <v>239</v>
      </c>
      <c r="D105" s="44">
        <v>89</v>
      </c>
      <c r="E105" s="45">
        <v>9</v>
      </c>
      <c r="F105" s="43" t="s">
        <v>60</v>
      </c>
      <c r="G105" s="46">
        <v>20919</v>
      </c>
      <c r="H105" s="1">
        <v>1</v>
      </c>
      <c r="I105" s="1">
        <v>3</v>
      </c>
      <c r="J105" s="1">
        <v>7</v>
      </c>
      <c r="K105" s="1" t="s">
        <v>3</v>
      </c>
      <c r="L105" s="1" t="s">
        <v>3</v>
      </c>
      <c r="M105" s="1" t="s">
        <v>7</v>
      </c>
    </row>
    <row r="106" spans="1:13" ht="58.5" thickBot="1" x14ac:dyDescent="0.4">
      <c r="A106" s="1">
        <v>2894</v>
      </c>
      <c r="B106" s="43" t="s">
        <v>240</v>
      </c>
      <c r="C106" s="43" t="s">
        <v>241</v>
      </c>
      <c r="D106" s="44">
        <v>32</v>
      </c>
      <c r="E106" s="45">
        <v>8</v>
      </c>
      <c r="F106" s="43" t="s">
        <v>151</v>
      </c>
      <c r="G106" s="46">
        <v>30823</v>
      </c>
      <c r="H106" s="1">
        <v>4</v>
      </c>
      <c r="I106" s="1">
        <v>5</v>
      </c>
      <c r="J106" s="1">
        <v>2</v>
      </c>
      <c r="K106" s="1" t="s">
        <v>7</v>
      </c>
      <c r="L106" s="1" t="s">
        <v>3</v>
      </c>
      <c r="M106" s="1" t="s">
        <v>7</v>
      </c>
    </row>
    <row r="107" spans="1:13" ht="44" thickBot="1" x14ac:dyDescent="0.4">
      <c r="A107" s="1">
        <v>2569</v>
      </c>
      <c r="B107" s="43" t="s">
        <v>242</v>
      </c>
      <c r="C107" s="43" t="s">
        <v>243</v>
      </c>
      <c r="D107" s="44">
        <v>49</v>
      </c>
      <c r="E107" s="45">
        <v>2</v>
      </c>
      <c r="F107" s="43" t="s">
        <v>69</v>
      </c>
      <c r="G107" s="46">
        <v>34932</v>
      </c>
      <c r="H107" s="1">
        <v>7</v>
      </c>
      <c r="I107" s="1">
        <v>5</v>
      </c>
      <c r="J107" s="1">
        <v>4</v>
      </c>
      <c r="K107" s="1" t="s">
        <v>7</v>
      </c>
      <c r="L107" s="1" t="s">
        <v>7</v>
      </c>
      <c r="M107" s="1" t="s">
        <v>3</v>
      </c>
    </row>
    <row r="108" spans="1:13" ht="58.5" thickBot="1" x14ac:dyDescent="0.4">
      <c r="A108" s="1">
        <v>2800</v>
      </c>
      <c r="B108" s="43" t="s">
        <v>244</v>
      </c>
      <c r="C108" s="47" t="s">
        <v>245</v>
      </c>
      <c r="D108" s="44">
        <v>38</v>
      </c>
      <c r="E108" s="45">
        <v>8</v>
      </c>
      <c r="F108" s="43" t="s">
        <v>54</v>
      </c>
      <c r="G108" s="46">
        <v>20817</v>
      </c>
      <c r="H108" s="1">
        <v>1</v>
      </c>
      <c r="I108" s="1">
        <v>5</v>
      </c>
      <c r="J108" s="1">
        <v>4</v>
      </c>
      <c r="K108" s="1" t="s">
        <v>3</v>
      </c>
      <c r="L108" s="1" t="s">
        <v>3</v>
      </c>
      <c r="M108" s="1" t="s">
        <v>3</v>
      </c>
    </row>
    <row r="109" spans="1:13" ht="44" thickBot="1" x14ac:dyDescent="0.4">
      <c r="A109" s="1">
        <v>2629</v>
      </c>
      <c r="B109" s="43" t="s">
        <v>246</v>
      </c>
      <c r="C109" s="43" t="s">
        <v>247</v>
      </c>
      <c r="D109" s="44">
        <v>156</v>
      </c>
      <c r="E109" s="45">
        <v>8</v>
      </c>
      <c r="F109" s="43" t="s">
        <v>6</v>
      </c>
      <c r="G109" s="46">
        <v>32061</v>
      </c>
      <c r="H109" s="1">
        <v>7</v>
      </c>
      <c r="I109" s="1">
        <v>4</v>
      </c>
      <c r="J109" s="1">
        <v>4</v>
      </c>
      <c r="K109" s="1" t="s">
        <v>7</v>
      </c>
      <c r="L109" s="1" t="s">
        <v>7</v>
      </c>
      <c r="M109" s="1" t="s">
        <v>3</v>
      </c>
    </row>
    <row r="110" spans="1:13" ht="58.5" thickBot="1" x14ac:dyDescent="0.4">
      <c r="A110" s="1">
        <v>3838</v>
      </c>
      <c r="B110" s="43" t="s">
        <v>248</v>
      </c>
      <c r="C110" s="43" t="s">
        <v>249</v>
      </c>
      <c r="D110" s="44">
        <v>158</v>
      </c>
      <c r="E110" s="45">
        <v>4</v>
      </c>
      <c r="F110" s="43" t="s">
        <v>117</v>
      </c>
      <c r="G110" s="46">
        <v>31897</v>
      </c>
      <c r="H110" s="1">
        <v>6</v>
      </c>
      <c r="I110" s="1">
        <v>2</v>
      </c>
      <c r="J110" s="1">
        <v>2</v>
      </c>
      <c r="K110" s="1" t="s">
        <v>3</v>
      </c>
      <c r="L110" s="1" t="s">
        <v>3</v>
      </c>
      <c r="M110" s="1" t="s">
        <v>3</v>
      </c>
    </row>
    <row r="111" spans="1:13" ht="44" thickBot="1" x14ac:dyDescent="0.4">
      <c r="A111" s="1">
        <v>5047</v>
      </c>
      <c r="B111" s="43" t="s">
        <v>250</v>
      </c>
      <c r="C111" s="43" t="s">
        <v>251</v>
      </c>
      <c r="D111" s="44">
        <v>162</v>
      </c>
      <c r="E111" s="45">
        <v>10</v>
      </c>
      <c r="F111" s="43" t="s">
        <v>45</v>
      </c>
      <c r="G111" s="46">
        <v>23261</v>
      </c>
      <c r="H111" s="1">
        <v>3</v>
      </c>
      <c r="I111" s="1">
        <v>3</v>
      </c>
      <c r="J111" s="1">
        <v>0</v>
      </c>
      <c r="K111" s="1" t="s">
        <v>3</v>
      </c>
      <c r="L111" s="1" t="s">
        <v>3</v>
      </c>
      <c r="M111" s="1" t="s">
        <v>3</v>
      </c>
    </row>
    <row r="112" spans="1:13" ht="58.5" thickBot="1" x14ac:dyDescent="0.4">
      <c r="A112" s="1">
        <v>4124</v>
      </c>
      <c r="B112" s="43" t="s">
        <v>252</v>
      </c>
      <c r="C112" s="43" t="s">
        <v>253</v>
      </c>
      <c r="D112" s="44">
        <v>142</v>
      </c>
      <c r="E112" s="45">
        <v>7</v>
      </c>
      <c r="F112" s="43" t="s">
        <v>233</v>
      </c>
      <c r="G112" s="46">
        <v>29518</v>
      </c>
      <c r="H112" s="1">
        <v>2</v>
      </c>
      <c r="I112" s="1">
        <v>3</v>
      </c>
      <c r="J112" s="1">
        <v>10</v>
      </c>
      <c r="K112" s="1" t="s">
        <v>7</v>
      </c>
      <c r="L112" s="1" t="s">
        <v>7</v>
      </c>
      <c r="M112" s="1" t="s">
        <v>7</v>
      </c>
    </row>
    <row r="113" spans="1:13" ht="44" thickBot="1" x14ac:dyDescent="0.4">
      <c r="A113" s="1">
        <v>2688</v>
      </c>
      <c r="B113" s="43" t="s">
        <v>254</v>
      </c>
      <c r="C113" s="43" t="s">
        <v>255</v>
      </c>
      <c r="D113" s="44">
        <v>227</v>
      </c>
      <c r="E113" s="45">
        <v>9</v>
      </c>
      <c r="F113" s="43" t="s">
        <v>10</v>
      </c>
      <c r="G113" s="46">
        <v>21827</v>
      </c>
      <c r="H113" s="1">
        <v>4</v>
      </c>
      <c r="I113" s="1">
        <v>2</v>
      </c>
      <c r="J113" s="1">
        <v>1</v>
      </c>
      <c r="K113" s="1" t="s">
        <v>3</v>
      </c>
      <c r="L113" s="1" t="s">
        <v>3</v>
      </c>
      <c r="M113" s="1" t="s">
        <v>3</v>
      </c>
    </row>
    <row r="114" spans="1:13" ht="58.5" thickBot="1" x14ac:dyDescent="0.4">
      <c r="A114" s="1">
        <v>3586</v>
      </c>
      <c r="B114" s="43" t="s">
        <v>256</v>
      </c>
      <c r="C114" s="47" t="s">
        <v>257</v>
      </c>
      <c r="D114" s="44">
        <v>91</v>
      </c>
      <c r="E114" s="45">
        <v>5</v>
      </c>
      <c r="F114" s="43" t="s">
        <v>124</v>
      </c>
      <c r="G114" s="46">
        <v>20676</v>
      </c>
      <c r="H114" s="1">
        <v>7</v>
      </c>
      <c r="I114" s="1">
        <v>5</v>
      </c>
      <c r="J114" s="1">
        <v>3</v>
      </c>
      <c r="K114" s="1" t="s">
        <v>3</v>
      </c>
      <c r="L114" s="1" t="s">
        <v>7</v>
      </c>
      <c r="M114" s="1" t="s">
        <v>7</v>
      </c>
    </row>
    <row r="115" spans="1:13" ht="44" thickBot="1" x14ac:dyDescent="0.4">
      <c r="A115" s="1">
        <v>4465</v>
      </c>
      <c r="B115" s="43" t="s">
        <v>258</v>
      </c>
      <c r="C115" s="43" t="s">
        <v>259</v>
      </c>
      <c r="D115" s="44">
        <v>99</v>
      </c>
      <c r="E115" s="45">
        <v>5</v>
      </c>
      <c r="F115" s="43" t="s">
        <v>45</v>
      </c>
      <c r="G115" s="46">
        <v>33717</v>
      </c>
      <c r="H115" s="1">
        <v>3</v>
      </c>
      <c r="I115" s="1">
        <v>3</v>
      </c>
      <c r="J115" s="1">
        <v>2</v>
      </c>
      <c r="K115" s="1" t="s">
        <v>3</v>
      </c>
      <c r="L115" s="1" t="s">
        <v>7</v>
      </c>
      <c r="M115" s="1" t="s">
        <v>3</v>
      </c>
    </row>
    <row r="116" spans="1:13" ht="44" thickBot="1" x14ac:dyDescent="0.4">
      <c r="A116" s="1">
        <v>3956</v>
      </c>
      <c r="B116" s="43" t="s">
        <v>260</v>
      </c>
      <c r="C116" s="43" t="s">
        <v>261</v>
      </c>
      <c r="D116" s="44">
        <v>25</v>
      </c>
      <c r="E116" s="45">
        <v>4</v>
      </c>
      <c r="F116" s="43" t="s">
        <v>151</v>
      </c>
      <c r="G116" s="46">
        <v>20738</v>
      </c>
      <c r="H116" s="1">
        <v>2</v>
      </c>
      <c r="I116" s="1">
        <v>2</v>
      </c>
      <c r="J116" s="1">
        <v>6</v>
      </c>
      <c r="K116" s="1" t="s">
        <v>3</v>
      </c>
      <c r="L116" s="1" t="s">
        <v>3</v>
      </c>
      <c r="M116" s="1" t="s">
        <v>3</v>
      </c>
    </row>
    <row r="117" spans="1:13" ht="44" thickBot="1" x14ac:dyDescent="0.4">
      <c r="A117" s="1">
        <v>3233</v>
      </c>
      <c r="B117" s="43" t="s">
        <v>262</v>
      </c>
      <c r="C117" s="43" t="s">
        <v>263</v>
      </c>
      <c r="D117" s="44">
        <v>250</v>
      </c>
      <c r="E117" s="45">
        <v>5</v>
      </c>
      <c r="F117" s="43" t="s">
        <v>69</v>
      </c>
      <c r="G117" s="46">
        <v>20875</v>
      </c>
      <c r="H117" s="1">
        <v>2</v>
      </c>
      <c r="I117" s="1">
        <v>5</v>
      </c>
      <c r="J117" s="1">
        <v>7</v>
      </c>
      <c r="K117" s="1" t="s">
        <v>3</v>
      </c>
      <c r="L117" s="1" t="s">
        <v>7</v>
      </c>
      <c r="M117" s="1" t="s">
        <v>7</v>
      </c>
    </row>
    <row r="118" spans="1:13" ht="44" thickBot="1" x14ac:dyDescent="0.4">
      <c r="A118" s="1">
        <v>2911</v>
      </c>
      <c r="B118" s="43" t="s">
        <v>264</v>
      </c>
      <c r="C118" s="43" t="s">
        <v>265</v>
      </c>
      <c r="D118" s="44">
        <v>24</v>
      </c>
      <c r="E118" s="45">
        <v>9</v>
      </c>
      <c r="F118" s="43" t="s">
        <v>176</v>
      </c>
      <c r="G118" s="46">
        <v>23356</v>
      </c>
      <c r="H118" s="1">
        <v>5</v>
      </c>
      <c r="I118" s="1">
        <v>1</v>
      </c>
      <c r="J118" s="1">
        <v>0</v>
      </c>
      <c r="K118" s="1" t="s">
        <v>3</v>
      </c>
      <c r="L118" s="1" t="s">
        <v>3</v>
      </c>
      <c r="M118" s="1" t="s">
        <v>3</v>
      </c>
    </row>
    <row r="119" spans="1:13" ht="44" thickBot="1" x14ac:dyDescent="0.4">
      <c r="A119" s="1">
        <v>4307</v>
      </c>
      <c r="B119" s="43" t="s">
        <v>266</v>
      </c>
      <c r="C119" s="43" t="s">
        <v>267</v>
      </c>
      <c r="D119" s="44">
        <v>229</v>
      </c>
      <c r="E119" s="45">
        <v>8</v>
      </c>
      <c r="F119" s="43" t="s">
        <v>171</v>
      </c>
      <c r="G119" s="46">
        <v>34694</v>
      </c>
      <c r="H119" s="1">
        <v>4</v>
      </c>
      <c r="I119" s="1">
        <v>5</v>
      </c>
      <c r="J119" s="1">
        <v>2</v>
      </c>
      <c r="K119" s="1" t="s">
        <v>7</v>
      </c>
      <c r="L119" s="1" t="s">
        <v>3</v>
      </c>
      <c r="M119" s="1" t="s">
        <v>3</v>
      </c>
    </row>
    <row r="120" spans="1:13" ht="29.5" thickBot="1" x14ac:dyDescent="0.4">
      <c r="A120" s="1">
        <v>3736</v>
      </c>
      <c r="B120" s="43" t="s">
        <v>268</v>
      </c>
      <c r="C120" s="43" t="s">
        <v>269</v>
      </c>
      <c r="D120" s="44">
        <v>30</v>
      </c>
      <c r="E120" s="45">
        <v>4</v>
      </c>
      <c r="F120" s="43" t="s">
        <v>21</v>
      </c>
      <c r="G120" s="46">
        <v>33375</v>
      </c>
      <c r="H120" s="1">
        <v>3</v>
      </c>
      <c r="I120" s="1">
        <v>1</v>
      </c>
      <c r="J120" s="1">
        <v>1</v>
      </c>
      <c r="K120" s="1" t="s">
        <v>3</v>
      </c>
      <c r="L120" s="1" t="s">
        <v>7</v>
      </c>
      <c r="M120" s="1" t="s">
        <v>3</v>
      </c>
    </row>
    <row r="121" spans="1:13" ht="58.5" thickBot="1" x14ac:dyDescent="0.4">
      <c r="A121" s="1">
        <v>4135</v>
      </c>
      <c r="B121" s="43" t="s">
        <v>270</v>
      </c>
      <c r="C121" s="43" t="s">
        <v>271</v>
      </c>
      <c r="D121" s="44">
        <v>187</v>
      </c>
      <c r="E121" s="45">
        <v>4</v>
      </c>
      <c r="F121" s="43" t="s">
        <v>117</v>
      </c>
      <c r="G121" s="46">
        <v>32902</v>
      </c>
      <c r="H121" s="1">
        <v>4</v>
      </c>
      <c r="I121" s="1">
        <v>4</v>
      </c>
      <c r="J121" s="1">
        <v>8</v>
      </c>
      <c r="K121" s="1" t="s">
        <v>3</v>
      </c>
      <c r="L121" s="1" t="s">
        <v>3</v>
      </c>
      <c r="M121" s="1" t="s">
        <v>7</v>
      </c>
    </row>
    <row r="122" spans="1:13" ht="29.5" thickBot="1" x14ac:dyDescent="0.4">
      <c r="A122" s="1">
        <v>3275</v>
      </c>
      <c r="B122" s="43" t="s">
        <v>272</v>
      </c>
      <c r="C122" s="43" t="s">
        <v>273</v>
      </c>
      <c r="D122" s="44">
        <v>276</v>
      </c>
      <c r="E122" s="45">
        <v>10</v>
      </c>
      <c r="F122" s="43" t="s">
        <v>27</v>
      </c>
      <c r="G122" s="46">
        <v>20641</v>
      </c>
      <c r="H122" s="1">
        <v>6</v>
      </c>
      <c r="I122" s="1">
        <v>5</v>
      </c>
      <c r="J122" s="1">
        <v>4</v>
      </c>
      <c r="K122" s="1" t="s">
        <v>3</v>
      </c>
      <c r="L122" s="1" t="s">
        <v>3</v>
      </c>
      <c r="M122" s="1" t="s">
        <v>7</v>
      </c>
    </row>
    <row r="123" spans="1:13" ht="58.5" thickBot="1" x14ac:dyDescent="0.4">
      <c r="A123" s="1">
        <v>4357</v>
      </c>
      <c r="B123" s="43" t="s">
        <v>274</v>
      </c>
      <c r="C123" s="43" t="s">
        <v>275</v>
      </c>
      <c r="D123" s="44">
        <v>156</v>
      </c>
      <c r="E123" s="45">
        <v>1</v>
      </c>
      <c r="F123" s="43" t="s">
        <v>54</v>
      </c>
      <c r="G123" s="46">
        <v>26240</v>
      </c>
      <c r="H123" s="1">
        <v>5</v>
      </c>
      <c r="I123" s="1">
        <v>4</v>
      </c>
      <c r="J123" s="1">
        <v>2</v>
      </c>
      <c r="K123" s="1" t="s">
        <v>3</v>
      </c>
      <c r="L123" s="1" t="s">
        <v>3</v>
      </c>
      <c r="M123" s="1" t="s">
        <v>3</v>
      </c>
    </row>
    <row r="124" spans="1:13" ht="29.5" thickBot="1" x14ac:dyDescent="0.4">
      <c r="A124" s="1">
        <v>3294</v>
      </c>
      <c r="B124" s="43" t="s">
        <v>276</v>
      </c>
      <c r="C124" s="43" t="s">
        <v>277</v>
      </c>
      <c r="D124" s="44">
        <v>158</v>
      </c>
      <c r="E124" s="45">
        <v>6</v>
      </c>
      <c r="F124" s="43" t="s">
        <v>278</v>
      </c>
      <c r="G124" s="46">
        <v>27908</v>
      </c>
      <c r="H124" s="1">
        <v>4</v>
      </c>
      <c r="I124" s="1">
        <v>5</v>
      </c>
      <c r="J124" s="1">
        <v>5</v>
      </c>
      <c r="K124" s="1" t="s">
        <v>3</v>
      </c>
      <c r="L124" s="1" t="s">
        <v>3</v>
      </c>
      <c r="M124" s="1" t="s">
        <v>3</v>
      </c>
    </row>
    <row r="125" spans="1:13" ht="58.5" thickBot="1" x14ac:dyDescent="0.4">
      <c r="A125" s="1">
        <v>4754</v>
      </c>
      <c r="B125" s="43" t="s">
        <v>279</v>
      </c>
      <c r="C125" s="43" t="s">
        <v>280</v>
      </c>
      <c r="D125" s="44">
        <v>161</v>
      </c>
      <c r="E125" s="45">
        <v>2</v>
      </c>
      <c r="F125" s="43" t="s">
        <v>27</v>
      </c>
      <c r="G125" s="46">
        <v>22644</v>
      </c>
      <c r="H125" s="1">
        <v>4</v>
      </c>
      <c r="I125" s="1">
        <v>2</v>
      </c>
      <c r="J125" s="1">
        <v>10</v>
      </c>
      <c r="K125" s="1" t="s">
        <v>3</v>
      </c>
      <c r="L125" s="1" t="s">
        <v>3</v>
      </c>
      <c r="M125" s="1" t="s">
        <v>3</v>
      </c>
    </row>
    <row r="126" spans="1:13" ht="44" thickBot="1" x14ac:dyDescent="0.4">
      <c r="A126" s="1">
        <v>3654</v>
      </c>
      <c r="B126" s="43" t="s">
        <v>281</v>
      </c>
      <c r="C126" s="47" t="s">
        <v>282</v>
      </c>
      <c r="D126" s="44">
        <v>29</v>
      </c>
      <c r="E126" s="45">
        <v>10</v>
      </c>
      <c r="F126" s="43" t="s">
        <v>81</v>
      </c>
      <c r="G126" s="46">
        <v>33166</v>
      </c>
      <c r="H126" s="1">
        <v>4</v>
      </c>
      <c r="I126" s="1">
        <v>4</v>
      </c>
      <c r="J126" s="1">
        <v>6</v>
      </c>
      <c r="K126" s="1" t="s">
        <v>7</v>
      </c>
      <c r="L126" s="1" t="s">
        <v>3</v>
      </c>
      <c r="M126" s="1" t="s">
        <v>3</v>
      </c>
    </row>
    <row r="127" spans="1:13" ht="58.5" thickBot="1" x14ac:dyDescent="0.4">
      <c r="A127" s="1">
        <v>3953</v>
      </c>
      <c r="B127" s="43" t="s">
        <v>283</v>
      </c>
      <c r="C127" s="43" t="s">
        <v>284</v>
      </c>
      <c r="D127" s="44">
        <v>169</v>
      </c>
      <c r="E127" s="45">
        <v>1</v>
      </c>
      <c r="F127" s="43" t="s">
        <v>6</v>
      </c>
      <c r="G127" s="46">
        <v>28921</v>
      </c>
      <c r="H127" s="1">
        <v>6</v>
      </c>
      <c r="I127" s="1">
        <v>1</v>
      </c>
      <c r="J127" s="1">
        <v>5</v>
      </c>
      <c r="K127" s="1" t="s">
        <v>7</v>
      </c>
      <c r="L127" s="1" t="s">
        <v>7</v>
      </c>
      <c r="M127" s="1" t="s">
        <v>7</v>
      </c>
    </row>
    <row r="128" spans="1:13" ht="58.5" thickBot="1" x14ac:dyDescent="0.4">
      <c r="A128" s="1">
        <v>3379</v>
      </c>
      <c r="B128" s="43" t="s">
        <v>285</v>
      </c>
      <c r="C128" s="47" t="s">
        <v>286</v>
      </c>
      <c r="D128" s="44">
        <v>278</v>
      </c>
      <c r="E128" s="45">
        <v>1</v>
      </c>
      <c r="F128" s="43" t="s">
        <v>60</v>
      </c>
      <c r="G128" s="46">
        <v>33211</v>
      </c>
      <c r="H128" s="1">
        <v>4</v>
      </c>
      <c r="I128" s="1">
        <v>3</v>
      </c>
      <c r="J128" s="1">
        <v>4</v>
      </c>
      <c r="K128" s="1" t="s">
        <v>7</v>
      </c>
      <c r="L128" s="1" t="s">
        <v>3</v>
      </c>
      <c r="M128" s="1" t="s">
        <v>7</v>
      </c>
    </row>
    <row r="129" spans="1:13" ht="58.5" thickBot="1" x14ac:dyDescent="0.4">
      <c r="A129" s="1">
        <v>3624</v>
      </c>
      <c r="B129" s="43" t="s">
        <v>287</v>
      </c>
      <c r="C129" s="43" t="s">
        <v>288</v>
      </c>
      <c r="D129" s="44">
        <v>275</v>
      </c>
      <c r="E129" s="45">
        <v>4</v>
      </c>
      <c r="F129" s="43" t="s">
        <v>24</v>
      </c>
      <c r="G129" s="46">
        <v>29245</v>
      </c>
      <c r="H129" s="1">
        <v>5</v>
      </c>
      <c r="I129" s="1">
        <v>2</v>
      </c>
      <c r="J129" s="1">
        <v>6</v>
      </c>
      <c r="K129" s="1" t="s">
        <v>3</v>
      </c>
      <c r="L129" s="1" t="s">
        <v>3</v>
      </c>
      <c r="M129" s="1" t="s">
        <v>7</v>
      </c>
    </row>
    <row r="130" spans="1:13" ht="58.5" thickBot="1" x14ac:dyDescent="0.4">
      <c r="A130" s="1">
        <v>2672</v>
      </c>
      <c r="B130" s="43" t="s">
        <v>289</v>
      </c>
      <c r="C130" s="47" t="s">
        <v>290</v>
      </c>
      <c r="D130" s="44">
        <v>165</v>
      </c>
      <c r="E130" s="45">
        <v>3</v>
      </c>
      <c r="F130" s="43" t="s">
        <v>10</v>
      </c>
      <c r="G130" s="46">
        <v>20917</v>
      </c>
      <c r="H130" s="1">
        <v>6</v>
      </c>
      <c r="I130" s="1">
        <v>2</v>
      </c>
      <c r="J130" s="1">
        <v>2</v>
      </c>
      <c r="K130" s="1" t="s">
        <v>3</v>
      </c>
      <c r="L130" s="1" t="s">
        <v>3</v>
      </c>
      <c r="M130" s="1" t="s">
        <v>7</v>
      </c>
    </row>
    <row r="131" spans="1:13" ht="44" thickBot="1" x14ac:dyDescent="0.4">
      <c r="A131" s="1">
        <v>4575</v>
      </c>
      <c r="B131" s="43" t="s">
        <v>291</v>
      </c>
      <c r="C131" s="43" t="s">
        <v>292</v>
      </c>
      <c r="D131" s="44">
        <v>183</v>
      </c>
      <c r="E131" s="45">
        <v>4</v>
      </c>
      <c r="F131" s="43" t="s">
        <v>88</v>
      </c>
      <c r="G131" s="46">
        <v>34770</v>
      </c>
      <c r="H131" s="1">
        <v>5</v>
      </c>
      <c r="I131" s="1">
        <v>1</v>
      </c>
      <c r="J131" s="1">
        <v>2</v>
      </c>
      <c r="K131" s="1" t="s">
        <v>3</v>
      </c>
      <c r="L131" s="1" t="s">
        <v>3</v>
      </c>
      <c r="M131" s="1" t="s">
        <v>7</v>
      </c>
    </row>
    <row r="132" spans="1:13" ht="58.5" thickBot="1" x14ac:dyDescent="0.4">
      <c r="A132" s="1">
        <v>4070</v>
      </c>
      <c r="B132" s="43" t="s">
        <v>293</v>
      </c>
      <c r="C132" s="43" t="s">
        <v>294</v>
      </c>
      <c r="D132" s="44">
        <v>278</v>
      </c>
      <c r="E132" s="45">
        <v>3</v>
      </c>
      <c r="F132" s="43" t="s">
        <v>233</v>
      </c>
      <c r="G132" s="46">
        <v>27353</v>
      </c>
      <c r="H132" s="1">
        <v>1</v>
      </c>
      <c r="I132" s="1">
        <v>4</v>
      </c>
      <c r="J132" s="1">
        <v>1</v>
      </c>
      <c r="K132" s="1" t="s">
        <v>3</v>
      </c>
      <c r="L132" s="1" t="s">
        <v>3</v>
      </c>
      <c r="M132" s="1" t="s">
        <v>7</v>
      </c>
    </row>
    <row r="133" spans="1:13" ht="44" thickBot="1" x14ac:dyDescent="0.4">
      <c r="A133" s="1">
        <v>3273</v>
      </c>
      <c r="B133" s="43" t="s">
        <v>295</v>
      </c>
      <c r="C133" s="43" t="s">
        <v>296</v>
      </c>
      <c r="D133" s="44">
        <v>61</v>
      </c>
      <c r="E133" s="45">
        <v>9</v>
      </c>
      <c r="F133" s="43" t="s">
        <v>32</v>
      </c>
      <c r="G133" s="46">
        <v>26225</v>
      </c>
      <c r="H133" s="1">
        <v>5</v>
      </c>
      <c r="I133" s="1">
        <v>5</v>
      </c>
      <c r="J133" s="1">
        <v>3</v>
      </c>
      <c r="K133" s="1" t="s">
        <v>3</v>
      </c>
      <c r="L133" s="1" t="s">
        <v>3</v>
      </c>
      <c r="M133" s="1" t="s">
        <v>7</v>
      </c>
    </row>
    <row r="134" spans="1:13" ht="44" thickBot="1" x14ac:dyDescent="0.4">
      <c r="A134" s="1">
        <v>3368</v>
      </c>
      <c r="B134" s="43" t="s">
        <v>297</v>
      </c>
      <c r="C134" s="43" t="s">
        <v>298</v>
      </c>
      <c r="D134" s="44">
        <v>247</v>
      </c>
      <c r="E134" s="45">
        <v>10</v>
      </c>
      <c r="F134" s="43" t="s">
        <v>96</v>
      </c>
      <c r="G134" s="46">
        <v>30839</v>
      </c>
      <c r="H134" s="1">
        <v>2</v>
      </c>
      <c r="I134" s="1">
        <v>4</v>
      </c>
      <c r="J134" s="1">
        <v>9</v>
      </c>
      <c r="K134" s="1" t="s">
        <v>7</v>
      </c>
      <c r="L134" s="1" t="s">
        <v>7</v>
      </c>
      <c r="M134" s="1" t="s">
        <v>3</v>
      </c>
    </row>
    <row r="135" spans="1:13" ht="58.5" thickBot="1" x14ac:dyDescent="0.4">
      <c r="A135" s="1">
        <v>5134</v>
      </c>
      <c r="B135" s="43" t="s">
        <v>299</v>
      </c>
      <c r="C135" s="43" t="s">
        <v>300</v>
      </c>
      <c r="D135" s="44">
        <v>57</v>
      </c>
      <c r="E135" s="45">
        <v>3</v>
      </c>
      <c r="F135" s="43" t="s">
        <v>13</v>
      </c>
      <c r="G135" s="46">
        <v>28436</v>
      </c>
      <c r="H135" s="1">
        <v>3</v>
      </c>
      <c r="I135" s="1">
        <v>4</v>
      </c>
      <c r="J135" s="1">
        <v>0</v>
      </c>
      <c r="K135" s="1" t="s">
        <v>3</v>
      </c>
      <c r="L135" s="1" t="s">
        <v>7</v>
      </c>
      <c r="M135" s="1" t="s">
        <v>7</v>
      </c>
    </row>
    <row r="136" spans="1:13" ht="44" thickBot="1" x14ac:dyDescent="0.4">
      <c r="A136" s="1">
        <v>3827</v>
      </c>
      <c r="B136" s="43" t="s">
        <v>301</v>
      </c>
      <c r="C136" s="43" t="s">
        <v>302</v>
      </c>
      <c r="D136" s="44">
        <v>54</v>
      </c>
      <c r="E136" s="45">
        <v>1</v>
      </c>
      <c r="F136" s="43" t="s">
        <v>60</v>
      </c>
      <c r="G136" s="46">
        <v>22432</v>
      </c>
      <c r="H136" s="1">
        <v>5</v>
      </c>
      <c r="I136" s="1">
        <v>4</v>
      </c>
      <c r="J136" s="1">
        <v>3</v>
      </c>
      <c r="K136" s="1" t="s">
        <v>7</v>
      </c>
      <c r="L136" s="1" t="s">
        <v>7</v>
      </c>
      <c r="M136" s="1" t="s">
        <v>7</v>
      </c>
    </row>
    <row r="137" spans="1:13" ht="58.5" thickBot="1" x14ac:dyDescent="0.4">
      <c r="A137" s="1">
        <v>4593</v>
      </c>
      <c r="B137" s="43" t="s">
        <v>303</v>
      </c>
      <c r="C137" s="43" t="s">
        <v>304</v>
      </c>
      <c r="D137" s="44">
        <v>246</v>
      </c>
      <c r="E137" s="45">
        <v>3</v>
      </c>
      <c r="F137" s="43" t="s">
        <v>81</v>
      </c>
      <c r="G137" s="46">
        <v>20943</v>
      </c>
      <c r="H137" s="1">
        <v>7</v>
      </c>
      <c r="I137" s="1">
        <v>2</v>
      </c>
      <c r="J137" s="1">
        <v>4</v>
      </c>
      <c r="K137" s="1" t="s">
        <v>3</v>
      </c>
      <c r="L137" s="1" t="s">
        <v>3</v>
      </c>
      <c r="M137" s="1" t="s">
        <v>3</v>
      </c>
    </row>
    <row r="138" spans="1:13" ht="58.5" thickBot="1" x14ac:dyDescent="0.4">
      <c r="A138" s="1">
        <v>5548</v>
      </c>
      <c r="B138" s="43" t="s">
        <v>305</v>
      </c>
      <c r="C138" s="43" t="s">
        <v>306</v>
      </c>
      <c r="D138" s="44">
        <v>139</v>
      </c>
      <c r="E138" s="45">
        <v>4</v>
      </c>
      <c r="F138" s="43" t="s">
        <v>69</v>
      </c>
      <c r="G138" s="46">
        <v>24456</v>
      </c>
      <c r="H138" s="1">
        <v>1</v>
      </c>
      <c r="I138" s="1">
        <v>4</v>
      </c>
      <c r="J138" s="1">
        <v>0</v>
      </c>
      <c r="K138" s="1" t="s">
        <v>3</v>
      </c>
      <c r="L138" s="1" t="s">
        <v>3</v>
      </c>
      <c r="M138" s="1" t="s">
        <v>3</v>
      </c>
    </row>
    <row r="139" spans="1:13" ht="44" thickBot="1" x14ac:dyDescent="0.4">
      <c r="A139" s="1">
        <v>3128</v>
      </c>
      <c r="B139" s="43" t="s">
        <v>307</v>
      </c>
      <c r="C139" s="43" t="s">
        <v>308</v>
      </c>
      <c r="D139" s="44">
        <v>245</v>
      </c>
      <c r="E139" s="45">
        <v>6</v>
      </c>
      <c r="F139" s="43" t="s">
        <v>16</v>
      </c>
      <c r="G139" s="46">
        <v>32935</v>
      </c>
      <c r="H139" s="1">
        <v>1</v>
      </c>
      <c r="I139" s="1">
        <v>5</v>
      </c>
      <c r="J139" s="1">
        <v>9</v>
      </c>
      <c r="K139" s="1" t="s">
        <v>7</v>
      </c>
      <c r="L139" s="1" t="s">
        <v>3</v>
      </c>
      <c r="M139" s="1" t="s">
        <v>7</v>
      </c>
    </row>
    <row r="140" spans="1:13" ht="58.5" thickBot="1" x14ac:dyDescent="0.4">
      <c r="A140" s="1">
        <v>4918</v>
      </c>
      <c r="B140" s="43" t="s">
        <v>309</v>
      </c>
      <c r="C140" s="43" t="s">
        <v>310</v>
      </c>
      <c r="D140" s="44">
        <v>291</v>
      </c>
      <c r="E140" s="45">
        <v>2</v>
      </c>
      <c r="F140" s="43" t="s">
        <v>13</v>
      </c>
      <c r="G140" s="46">
        <v>20197</v>
      </c>
      <c r="H140" s="1">
        <v>4</v>
      </c>
      <c r="I140" s="1">
        <v>1</v>
      </c>
      <c r="J140" s="1">
        <v>3</v>
      </c>
      <c r="K140" s="1" t="s">
        <v>3</v>
      </c>
      <c r="L140" s="1" t="s">
        <v>3</v>
      </c>
      <c r="M140" s="1" t="s">
        <v>3</v>
      </c>
    </row>
    <row r="141" spans="1:13" ht="44" thickBot="1" x14ac:dyDescent="0.4">
      <c r="A141" s="1">
        <v>4453</v>
      </c>
      <c r="B141" s="43" t="s">
        <v>311</v>
      </c>
      <c r="C141" s="43" t="s">
        <v>312</v>
      </c>
      <c r="D141" s="44">
        <v>284</v>
      </c>
      <c r="E141" s="45">
        <v>5</v>
      </c>
      <c r="F141" s="43" t="s">
        <v>81</v>
      </c>
      <c r="G141" s="46">
        <v>34283</v>
      </c>
      <c r="H141" s="1">
        <v>3</v>
      </c>
      <c r="I141" s="1">
        <v>2</v>
      </c>
      <c r="J141" s="1">
        <v>5</v>
      </c>
      <c r="K141" s="1" t="s">
        <v>3</v>
      </c>
      <c r="L141" s="1" t="s">
        <v>3</v>
      </c>
      <c r="M141" s="1" t="s">
        <v>7</v>
      </c>
    </row>
    <row r="142" spans="1:13" ht="44" thickBot="1" x14ac:dyDescent="0.4">
      <c r="A142" s="1">
        <v>4769</v>
      </c>
      <c r="B142" s="43" t="s">
        <v>313</v>
      </c>
      <c r="C142" s="43" t="s">
        <v>314</v>
      </c>
      <c r="D142" s="44">
        <v>285</v>
      </c>
      <c r="E142" s="45">
        <v>5</v>
      </c>
      <c r="F142" s="43" t="s">
        <v>129</v>
      </c>
      <c r="G142" s="46">
        <v>21961</v>
      </c>
      <c r="H142" s="1">
        <v>7</v>
      </c>
      <c r="I142" s="1">
        <v>3</v>
      </c>
      <c r="J142" s="1">
        <v>1</v>
      </c>
      <c r="K142" s="1" t="s">
        <v>3</v>
      </c>
      <c r="L142" s="1" t="s">
        <v>7</v>
      </c>
      <c r="M142" s="1" t="s">
        <v>3</v>
      </c>
    </row>
    <row r="143" spans="1:13" ht="29.5" thickBot="1" x14ac:dyDescent="0.4">
      <c r="A143" s="1">
        <v>4375</v>
      </c>
      <c r="B143" s="43" t="s">
        <v>315</v>
      </c>
      <c r="C143" s="43" t="s">
        <v>316</v>
      </c>
      <c r="D143" s="44">
        <v>197</v>
      </c>
      <c r="E143" s="45">
        <v>6</v>
      </c>
      <c r="F143" s="43" t="s">
        <v>40</v>
      </c>
      <c r="G143" s="46">
        <v>24852</v>
      </c>
      <c r="H143" s="1">
        <v>7</v>
      </c>
      <c r="I143" s="1">
        <v>4</v>
      </c>
      <c r="J143" s="1">
        <v>9</v>
      </c>
      <c r="K143" s="1" t="s">
        <v>7</v>
      </c>
      <c r="L143" s="1" t="s">
        <v>3</v>
      </c>
      <c r="M143" s="1" t="s">
        <v>3</v>
      </c>
    </row>
    <row r="144" spans="1:13" ht="44" thickBot="1" x14ac:dyDescent="0.4">
      <c r="A144" s="1">
        <v>5241</v>
      </c>
      <c r="B144" s="43" t="s">
        <v>317</v>
      </c>
      <c r="C144" s="43" t="s">
        <v>318</v>
      </c>
      <c r="D144" s="44">
        <v>234</v>
      </c>
      <c r="E144" s="45">
        <v>6</v>
      </c>
      <c r="F144" s="43" t="s">
        <v>63</v>
      </c>
      <c r="G144" s="46">
        <v>20114</v>
      </c>
      <c r="H144" s="1">
        <v>5</v>
      </c>
      <c r="I144" s="1">
        <v>4</v>
      </c>
      <c r="J144" s="1">
        <v>5</v>
      </c>
      <c r="K144" s="1" t="s">
        <v>7</v>
      </c>
      <c r="L144" s="1" t="s">
        <v>7</v>
      </c>
      <c r="M144" s="1" t="s">
        <v>7</v>
      </c>
    </row>
    <row r="145" spans="1:13" ht="58.5" thickBot="1" x14ac:dyDescent="0.4">
      <c r="A145" s="1">
        <v>3445</v>
      </c>
      <c r="B145" s="43" t="s">
        <v>319</v>
      </c>
      <c r="C145" s="43" t="s">
        <v>320</v>
      </c>
      <c r="D145" s="44">
        <v>270</v>
      </c>
      <c r="E145" s="45">
        <v>10</v>
      </c>
      <c r="F145" s="43" t="s">
        <v>60</v>
      </c>
      <c r="G145" s="46">
        <v>27924</v>
      </c>
      <c r="H145" s="1">
        <v>3</v>
      </c>
      <c r="I145" s="1">
        <v>1</v>
      </c>
      <c r="J145" s="1">
        <v>10</v>
      </c>
      <c r="K145" s="1" t="s">
        <v>3</v>
      </c>
      <c r="L145" s="1" t="s">
        <v>3</v>
      </c>
      <c r="M145" s="1" t="s">
        <v>3</v>
      </c>
    </row>
    <row r="146" spans="1:13" ht="58.5" thickBot="1" x14ac:dyDescent="0.4">
      <c r="A146" s="1">
        <v>4862</v>
      </c>
      <c r="B146" s="43" t="s">
        <v>321</v>
      </c>
      <c r="C146" s="43" t="s">
        <v>322</v>
      </c>
      <c r="D146" s="44">
        <v>56</v>
      </c>
      <c r="E146" s="45">
        <v>2</v>
      </c>
      <c r="F146" s="43" t="s">
        <v>233</v>
      </c>
      <c r="G146" s="46">
        <v>33396</v>
      </c>
      <c r="H146" s="1">
        <v>7</v>
      </c>
      <c r="I146" s="1">
        <v>2</v>
      </c>
      <c r="J146" s="1">
        <v>5</v>
      </c>
      <c r="K146" s="1" t="s">
        <v>3</v>
      </c>
      <c r="L146" s="1" t="s">
        <v>3</v>
      </c>
      <c r="M146" s="1" t="s">
        <v>7</v>
      </c>
    </row>
    <row r="147" spans="1:13" ht="58.5" thickBot="1" x14ac:dyDescent="0.4">
      <c r="A147" s="1">
        <v>4024</v>
      </c>
      <c r="B147" s="43" t="s">
        <v>323</v>
      </c>
      <c r="C147" s="43" t="s">
        <v>324</v>
      </c>
      <c r="D147" s="44">
        <v>210</v>
      </c>
      <c r="E147" s="45">
        <v>5</v>
      </c>
      <c r="F147" s="43" t="s">
        <v>10</v>
      </c>
      <c r="G147" s="46">
        <v>22033</v>
      </c>
      <c r="H147" s="1">
        <v>5</v>
      </c>
      <c r="I147" s="1">
        <v>1</v>
      </c>
      <c r="J147" s="1">
        <v>0</v>
      </c>
      <c r="K147" s="1" t="s">
        <v>3</v>
      </c>
      <c r="L147" s="1" t="s">
        <v>7</v>
      </c>
      <c r="M147" s="1" t="s">
        <v>7</v>
      </c>
    </row>
    <row r="148" spans="1:13" ht="29.5" thickBot="1" x14ac:dyDescent="0.4">
      <c r="A148" s="1">
        <v>4039</v>
      </c>
      <c r="B148" s="43" t="s">
        <v>325</v>
      </c>
      <c r="C148" s="43" t="s">
        <v>326</v>
      </c>
      <c r="D148" s="44">
        <v>251</v>
      </c>
      <c r="E148" s="45">
        <v>8</v>
      </c>
      <c r="F148" s="43" t="s">
        <v>114</v>
      </c>
      <c r="G148" s="46">
        <v>28716</v>
      </c>
      <c r="H148" s="1">
        <v>5</v>
      </c>
      <c r="I148" s="1">
        <v>1</v>
      </c>
      <c r="J148" s="1">
        <v>4</v>
      </c>
      <c r="K148" s="1" t="s">
        <v>3</v>
      </c>
      <c r="L148" s="1" t="s">
        <v>3</v>
      </c>
      <c r="M148" s="1" t="s">
        <v>3</v>
      </c>
    </row>
    <row r="149" spans="1:13" ht="58.5" thickBot="1" x14ac:dyDescent="0.4">
      <c r="A149" s="1">
        <v>5017</v>
      </c>
      <c r="B149" s="43" t="s">
        <v>327</v>
      </c>
      <c r="C149" s="43" t="s">
        <v>328</v>
      </c>
      <c r="D149" s="44">
        <v>296</v>
      </c>
      <c r="E149" s="45">
        <v>9</v>
      </c>
      <c r="F149" s="43" t="s">
        <v>171</v>
      </c>
      <c r="G149" s="46">
        <v>21338</v>
      </c>
      <c r="H149" s="1">
        <v>1</v>
      </c>
      <c r="I149" s="1">
        <v>2</v>
      </c>
      <c r="J149" s="1">
        <v>0</v>
      </c>
      <c r="K149" s="1" t="s">
        <v>7</v>
      </c>
      <c r="L149" s="1" t="s">
        <v>3</v>
      </c>
      <c r="M149" s="1" t="s">
        <v>7</v>
      </c>
    </row>
    <row r="150" spans="1:13" ht="29.5" thickBot="1" x14ac:dyDescent="0.4">
      <c r="A150" s="1">
        <v>4388</v>
      </c>
      <c r="B150" s="43" t="s">
        <v>329</v>
      </c>
      <c r="C150" s="43" t="s">
        <v>330</v>
      </c>
      <c r="D150" s="44">
        <v>50</v>
      </c>
      <c r="E150" s="45">
        <v>8</v>
      </c>
      <c r="F150" s="43" t="s">
        <v>81</v>
      </c>
      <c r="G150" s="46">
        <v>25813</v>
      </c>
      <c r="H150" s="1">
        <v>3</v>
      </c>
      <c r="I150" s="1">
        <v>4</v>
      </c>
      <c r="J150" s="1">
        <v>7</v>
      </c>
      <c r="K150" s="1" t="s">
        <v>7</v>
      </c>
      <c r="L150" s="1" t="s">
        <v>3</v>
      </c>
      <c r="M150" s="1" t="s">
        <v>7</v>
      </c>
    </row>
    <row r="151" spans="1:13" ht="44" thickBot="1" x14ac:dyDescent="0.4">
      <c r="A151" s="1">
        <v>3092</v>
      </c>
      <c r="B151" s="43" t="s">
        <v>331</v>
      </c>
      <c r="C151" s="43" t="s">
        <v>332</v>
      </c>
      <c r="D151" s="44">
        <v>105</v>
      </c>
      <c r="E151" s="45">
        <v>4</v>
      </c>
      <c r="F151" s="43" t="s">
        <v>6</v>
      </c>
      <c r="G151" s="46">
        <v>34761</v>
      </c>
      <c r="H151" s="1">
        <v>1</v>
      </c>
      <c r="I151" s="1">
        <v>1</v>
      </c>
      <c r="J151" s="1">
        <v>7</v>
      </c>
      <c r="K151" s="1" t="s">
        <v>7</v>
      </c>
      <c r="L151" s="1" t="s">
        <v>7</v>
      </c>
      <c r="M151" s="1" t="s">
        <v>3</v>
      </c>
    </row>
    <row r="152" spans="1:13" ht="29.5" thickBot="1" x14ac:dyDescent="0.4">
      <c r="A152" s="1">
        <v>4770</v>
      </c>
      <c r="B152" s="43" t="s">
        <v>333</v>
      </c>
      <c r="C152" s="47" t="s">
        <v>334</v>
      </c>
      <c r="D152" s="44">
        <v>42</v>
      </c>
      <c r="E152" s="45">
        <v>10</v>
      </c>
      <c r="F152" s="43" t="s">
        <v>50</v>
      </c>
      <c r="G152" s="46">
        <v>26330</v>
      </c>
      <c r="H152" s="1">
        <v>1</v>
      </c>
      <c r="I152" s="1">
        <v>2</v>
      </c>
      <c r="J152" s="1">
        <v>4</v>
      </c>
      <c r="K152" s="1" t="s">
        <v>7</v>
      </c>
      <c r="L152" s="1" t="s">
        <v>7</v>
      </c>
      <c r="M152" s="1" t="s">
        <v>3</v>
      </c>
    </row>
    <row r="153" spans="1:13" ht="58.5" thickBot="1" x14ac:dyDescent="0.4">
      <c r="A153" s="1">
        <v>5395</v>
      </c>
      <c r="B153" s="43" t="s">
        <v>335</v>
      </c>
      <c r="C153" s="43" t="s">
        <v>336</v>
      </c>
      <c r="D153" s="44">
        <v>300</v>
      </c>
      <c r="E153" s="45">
        <v>1</v>
      </c>
      <c r="F153" s="43" t="s">
        <v>233</v>
      </c>
      <c r="G153" s="46">
        <v>30234</v>
      </c>
      <c r="H153" s="1">
        <v>4</v>
      </c>
      <c r="I153" s="1">
        <v>4</v>
      </c>
      <c r="J153" s="1">
        <v>7</v>
      </c>
      <c r="K153" s="1" t="s">
        <v>7</v>
      </c>
      <c r="L153" s="1" t="s">
        <v>3</v>
      </c>
      <c r="M153" s="1" t="s">
        <v>7</v>
      </c>
    </row>
    <row r="154" spans="1:13" ht="44" thickBot="1" x14ac:dyDescent="0.4">
      <c r="A154" s="1">
        <v>4665</v>
      </c>
      <c r="B154" s="43" t="s">
        <v>337</v>
      </c>
      <c r="C154" s="43" t="s">
        <v>338</v>
      </c>
      <c r="D154" s="44">
        <v>133</v>
      </c>
      <c r="E154" s="45">
        <v>8</v>
      </c>
      <c r="F154" s="43" t="s">
        <v>2</v>
      </c>
      <c r="G154" s="46">
        <v>33809</v>
      </c>
      <c r="H154" s="1">
        <v>3</v>
      </c>
      <c r="I154" s="1">
        <v>3</v>
      </c>
      <c r="J154" s="1">
        <v>9</v>
      </c>
      <c r="K154" s="1" t="s">
        <v>7</v>
      </c>
      <c r="L154" s="1" t="s">
        <v>3</v>
      </c>
      <c r="M154" s="1" t="s">
        <v>3</v>
      </c>
    </row>
    <row r="155" spans="1:13" ht="44" thickBot="1" x14ac:dyDescent="0.4">
      <c r="A155" s="1">
        <v>4901</v>
      </c>
      <c r="B155" s="43" t="s">
        <v>339</v>
      </c>
      <c r="C155" s="43" t="s">
        <v>340</v>
      </c>
      <c r="D155" s="44">
        <v>230</v>
      </c>
      <c r="E155" s="45">
        <v>10</v>
      </c>
      <c r="F155" s="43" t="s">
        <v>78</v>
      </c>
      <c r="G155" s="46">
        <v>34219</v>
      </c>
      <c r="H155" s="1">
        <v>3</v>
      </c>
      <c r="I155" s="1">
        <v>1</v>
      </c>
      <c r="J155" s="1">
        <v>0</v>
      </c>
      <c r="K155" s="1" t="s">
        <v>7</v>
      </c>
      <c r="L155" s="1" t="s">
        <v>3</v>
      </c>
      <c r="M155" s="1" t="s">
        <v>3</v>
      </c>
    </row>
    <row r="156" spans="1:13" ht="58.5" thickBot="1" x14ac:dyDescent="0.4">
      <c r="A156" s="1">
        <v>4346</v>
      </c>
      <c r="B156" s="43" t="s">
        <v>341</v>
      </c>
      <c r="C156" s="43" t="s">
        <v>342</v>
      </c>
      <c r="D156" s="44">
        <v>195</v>
      </c>
      <c r="E156" s="45">
        <v>4</v>
      </c>
      <c r="F156" s="43" t="s">
        <v>10</v>
      </c>
      <c r="G156" s="46">
        <v>28142</v>
      </c>
      <c r="H156" s="1">
        <v>2</v>
      </c>
      <c r="I156" s="1">
        <v>1</v>
      </c>
      <c r="J156" s="1">
        <v>4</v>
      </c>
      <c r="K156" s="1" t="s">
        <v>3</v>
      </c>
      <c r="L156" s="1" t="s">
        <v>3</v>
      </c>
      <c r="M156" s="1" t="s">
        <v>3</v>
      </c>
    </row>
    <row r="157" spans="1:13" ht="29.5" thickBot="1" x14ac:dyDescent="0.4">
      <c r="A157" s="1">
        <v>4840</v>
      </c>
      <c r="B157" s="43" t="s">
        <v>343</v>
      </c>
      <c r="C157" s="47" t="s">
        <v>344</v>
      </c>
      <c r="D157" s="44">
        <v>51</v>
      </c>
      <c r="E157" s="45">
        <v>4</v>
      </c>
      <c r="F157" s="43" t="s">
        <v>88</v>
      </c>
      <c r="G157" s="46">
        <v>21950</v>
      </c>
      <c r="H157" s="1">
        <v>1</v>
      </c>
      <c r="I157" s="1">
        <v>4</v>
      </c>
      <c r="J157" s="1">
        <v>8</v>
      </c>
      <c r="K157" s="1" t="s">
        <v>7</v>
      </c>
      <c r="L157" s="1" t="s">
        <v>7</v>
      </c>
      <c r="M157" s="1" t="s">
        <v>7</v>
      </c>
    </row>
    <row r="158" spans="1:13" ht="44" thickBot="1" x14ac:dyDescent="0.4">
      <c r="A158" s="1">
        <v>2565</v>
      </c>
      <c r="B158" s="43" t="s">
        <v>345</v>
      </c>
      <c r="C158" s="47" t="s">
        <v>346</v>
      </c>
      <c r="D158" s="44">
        <v>116</v>
      </c>
      <c r="E158" s="45">
        <v>7</v>
      </c>
      <c r="F158" s="43" t="s">
        <v>60</v>
      </c>
      <c r="G158" s="46">
        <v>22246</v>
      </c>
      <c r="H158" s="1">
        <v>5</v>
      </c>
      <c r="I158" s="1">
        <v>2</v>
      </c>
      <c r="J158" s="1">
        <v>6</v>
      </c>
      <c r="K158" s="1" t="s">
        <v>7</v>
      </c>
      <c r="L158" s="1" t="s">
        <v>7</v>
      </c>
      <c r="M158" s="1" t="s">
        <v>3</v>
      </c>
    </row>
    <row r="159" spans="1:13" ht="44" thickBot="1" x14ac:dyDescent="0.4">
      <c r="A159" s="1">
        <v>3789</v>
      </c>
      <c r="B159" s="43" t="s">
        <v>347</v>
      </c>
      <c r="C159" s="43" t="s">
        <v>348</v>
      </c>
      <c r="D159" s="44">
        <v>258</v>
      </c>
      <c r="E159" s="45">
        <v>10</v>
      </c>
      <c r="F159" s="43" t="s">
        <v>129</v>
      </c>
      <c r="G159" s="46">
        <v>25639</v>
      </c>
      <c r="H159" s="1">
        <v>4</v>
      </c>
      <c r="I159" s="1">
        <v>2</v>
      </c>
      <c r="J159" s="1">
        <v>8</v>
      </c>
      <c r="K159" s="1" t="s">
        <v>3</v>
      </c>
      <c r="L159" s="1" t="s">
        <v>7</v>
      </c>
      <c r="M159" s="1" t="s">
        <v>3</v>
      </c>
    </row>
    <row r="160" spans="1:13" ht="44" thickBot="1" x14ac:dyDescent="0.4">
      <c r="A160" s="1">
        <v>2445</v>
      </c>
      <c r="B160" s="43" t="s">
        <v>349</v>
      </c>
      <c r="C160" s="43" t="s">
        <v>350</v>
      </c>
      <c r="D160" s="44">
        <v>169</v>
      </c>
      <c r="E160" s="45">
        <v>2</v>
      </c>
      <c r="F160" s="43" t="s">
        <v>233</v>
      </c>
      <c r="G160" s="46">
        <v>31301</v>
      </c>
      <c r="H160" s="1">
        <v>4</v>
      </c>
      <c r="I160" s="1">
        <v>2</v>
      </c>
      <c r="J160" s="1">
        <v>3</v>
      </c>
      <c r="K160" s="1" t="s">
        <v>3</v>
      </c>
      <c r="L160" s="1" t="s">
        <v>7</v>
      </c>
      <c r="M160" s="1" t="s">
        <v>7</v>
      </c>
    </row>
    <row r="161" spans="1:13" ht="44" thickBot="1" x14ac:dyDescent="0.4">
      <c r="A161" s="1">
        <v>5272</v>
      </c>
      <c r="B161" s="43" t="s">
        <v>351</v>
      </c>
      <c r="C161" s="43" t="s">
        <v>352</v>
      </c>
      <c r="D161" s="44">
        <v>296</v>
      </c>
      <c r="E161" s="45">
        <v>1</v>
      </c>
      <c r="F161" s="43" t="s">
        <v>21</v>
      </c>
      <c r="G161" s="46">
        <v>30854</v>
      </c>
      <c r="H161" s="1">
        <v>6</v>
      </c>
      <c r="I161" s="1">
        <v>1</v>
      </c>
      <c r="J161" s="1">
        <v>9</v>
      </c>
      <c r="K161" s="1" t="s">
        <v>7</v>
      </c>
      <c r="L161" s="1" t="s">
        <v>7</v>
      </c>
      <c r="M161" s="1" t="s">
        <v>3</v>
      </c>
    </row>
    <row r="162" spans="1:13" ht="29.5" thickBot="1" x14ac:dyDescent="0.4">
      <c r="A162" s="1">
        <v>2560</v>
      </c>
      <c r="B162" s="43" t="s">
        <v>353</v>
      </c>
      <c r="C162" s="43" t="s">
        <v>354</v>
      </c>
      <c r="D162" s="44">
        <v>125</v>
      </c>
      <c r="E162" s="45">
        <v>7</v>
      </c>
      <c r="F162" s="43" t="s">
        <v>32</v>
      </c>
      <c r="G162" s="46">
        <v>30929</v>
      </c>
      <c r="H162" s="1">
        <v>2</v>
      </c>
      <c r="I162" s="1">
        <v>5</v>
      </c>
      <c r="J162" s="1">
        <v>7</v>
      </c>
      <c r="K162" s="1" t="s">
        <v>3</v>
      </c>
      <c r="L162" s="1" t="s">
        <v>7</v>
      </c>
      <c r="M162" s="1" t="s">
        <v>7</v>
      </c>
    </row>
    <row r="163" spans="1:13" ht="44" thickBot="1" x14ac:dyDescent="0.4">
      <c r="A163" s="1">
        <v>4373</v>
      </c>
      <c r="B163" s="43" t="s">
        <v>355</v>
      </c>
      <c r="C163" s="43" t="s">
        <v>356</v>
      </c>
      <c r="D163" s="44">
        <v>125</v>
      </c>
      <c r="E163" s="45">
        <v>2</v>
      </c>
      <c r="F163" s="43" t="s">
        <v>117</v>
      </c>
      <c r="G163" s="46">
        <v>20623</v>
      </c>
      <c r="H163" s="1">
        <v>6</v>
      </c>
      <c r="I163" s="1">
        <v>1</v>
      </c>
      <c r="J163" s="1">
        <v>2</v>
      </c>
      <c r="K163" s="1" t="s">
        <v>7</v>
      </c>
      <c r="L163" s="1" t="s">
        <v>7</v>
      </c>
      <c r="M163" s="1" t="s">
        <v>7</v>
      </c>
    </row>
    <row r="164" spans="1:13" ht="43" thickBot="1" x14ac:dyDescent="0.4">
      <c r="A164" s="1">
        <v>4847</v>
      </c>
      <c r="B164" s="43" t="s">
        <v>357</v>
      </c>
      <c r="C164" s="47" t="s">
        <v>358</v>
      </c>
      <c r="D164" s="44">
        <v>118</v>
      </c>
      <c r="E164" s="45">
        <v>1</v>
      </c>
      <c r="F164" s="43" t="s">
        <v>10</v>
      </c>
      <c r="G164" s="46">
        <v>26599</v>
      </c>
      <c r="H164" s="1">
        <v>2</v>
      </c>
      <c r="I164" s="1">
        <v>1</v>
      </c>
      <c r="J164" s="1">
        <v>10</v>
      </c>
      <c r="K164" s="1" t="s">
        <v>3</v>
      </c>
      <c r="L164" s="1" t="s">
        <v>3</v>
      </c>
      <c r="M164" s="1" t="s">
        <v>7</v>
      </c>
    </row>
    <row r="165" spans="1:13" ht="44" thickBot="1" x14ac:dyDescent="0.4">
      <c r="A165" s="1">
        <v>5174</v>
      </c>
      <c r="B165" s="43" t="s">
        <v>359</v>
      </c>
      <c r="C165" s="43" t="s">
        <v>360</v>
      </c>
      <c r="D165" s="44">
        <v>166</v>
      </c>
      <c r="E165" s="45">
        <v>3</v>
      </c>
      <c r="F165" s="43" t="s">
        <v>57</v>
      </c>
      <c r="G165" s="46">
        <v>30960</v>
      </c>
      <c r="H165" s="1">
        <v>7</v>
      </c>
      <c r="I165" s="1">
        <v>5</v>
      </c>
      <c r="J165" s="1">
        <v>4</v>
      </c>
      <c r="K165" s="1" t="s">
        <v>3</v>
      </c>
      <c r="L165" s="1" t="s">
        <v>7</v>
      </c>
      <c r="M165" s="1" t="s">
        <v>7</v>
      </c>
    </row>
    <row r="166" spans="1:13" ht="44" thickBot="1" x14ac:dyDescent="0.4">
      <c r="A166" s="1">
        <v>4520</v>
      </c>
      <c r="B166" s="43" t="s">
        <v>361</v>
      </c>
      <c r="C166" s="43" t="s">
        <v>362</v>
      </c>
      <c r="D166" s="44">
        <v>35</v>
      </c>
      <c r="E166" s="45">
        <v>3</v>
      </c>
      <c r="F166" s="43" t="s">
        <v>2</v>
      </c>
      <c r="G166" s="46">
        <v>23186</v>
      </c>
      <c r="H166" s="1">
        <v>4</v>
      </c>
      <c r="I166" s="1">
        <v>1</v>
      </c>
      <c r="J166" s="1">
        <v>5</v>
      </c>
      <c r="K166" s="1" t="s">
        <v>7</v>
      </c>
      <c r="L166" s="1" t="s">
        <v>7</v>
      </c>
      <c r="M166" s="1" t="s">
        <v>7</v>
      </c>
    </row>
    <row r="167" spans="1:13" ht="44" thickBot="1" x14ac:dyDescent="0.4">
      <c r="A167" s="1">
        <v>5440</v>
      </c>
      <c r="B167" s="43" t="s">
        <v>363</v>
      </c>
      <c r="C167" s="43" t="s">
        <v>364</v>
      </c>
      <c r="D167" s="44">
        <v>92</v>
      </c>
      <c r="E167" s="45">
        <v>6</v>
      </c>
      <c r="F167" s="43" t="s">
        <v>40</v>
      </c>
      <c r="G167" s="46">
        <v>33285</v>
      </c>
      <c r="H167" s="1">
        <v>7</v>
      </c>
      <c r="I167" s="1">
        <v>5</v>
      </c>
      <c r="J167" s="1">
        <v>10</v>
      </c>
      <c r="K167" s="1" t="s">
        <v>3</v>
      </c>
      <c r="L167" s="1" t="s">
        <v>3</v>
      </c>
      <c r="M167" s="1" t="s">
        <v>7</v>
      </c>
    </row>
    <row r="168" spans="1:13" ht="58.5" thickBot="1" x14ac:dyDescent="0.4">
      <c r="A168" s="1">
        <v>2786</v>
      </c>
      <c r="B168" s="43" t="s">
        <v>365</v>
      </c>
      <c r="C168" s="43" t="s">
        <v>366</v>
      </c>
      <c r="D168" s="44">
        <v>236</v>
      </c>
      <c r="E168" s="45">
        <v>10</v>
      </c>
      <c r="F168" s="43" t="s">
        <v>21</v>
      </c>
      <c r="G168" s="46">
        <v>26474</v>
      </c>
      <c r="H168" s="1">
        <v>6</v>
      </c>
      <c r="I168" s="1">
        <v>3</v>
      </c>
      <c r="J168" s="1">
        <v>3</v>
      </c>
      <c r="K168" s="1" t="s">
        <v>7</v>
      </c>
      <c r="L168" s="1" t="s">
        <v>3</v>
      </c>
      <c r="M168" s="1" t="s">
        <v>7</v>
      </c>
    </row>
    <row r="169" spans="1:13" ht="29.5" thickBot="1" x14ac:dyDescent="0.4">
      <c r="A169" s="1">
        <v>3986</v>
      </c>
      <c r="B169" s="43" t="s">
        <v>367</v>
      </c>
      <c r="C169" s="43" t="s">
        <v>368</v>
      </c>
      <c r="D169" s="44">
        <v>201</v>
      </c>
      <c r="E169" s="45">
        <v>10</v>
      </c>
      <c r="F169" s="43" t="s">
        <v>21</v>
      </c>
      <c r="G169" s="46">
        <v>22803</v>
      </c>
      <c r="H169" s="1">
        <v>2</v>
      </c>
      <c r="I169" s="1">
        <v>2</v>
      </c>
      <c r="J169" s="1">
        <v>5</v>
      </c>
      <c r="K169" s="1" t="s">
        <v>7</v>
      </c>
      <c r="L169" s="1" t="s">
        <v>7</v>
      </c>
      <c r="M169" s="1" t="s">
        <v>7</v>
      </c>
    </row>
    <row r="170" spans="1:13" ht="58.5" thickBot="1" x14ac:dyDescent="0.4">
      <c r="A170" s="1">
        <v>5065</v>
      </c>
      <c r="B170" s="43" t="s">
        <v>369</v>
      </c>
      <c r="C170" s="43" t="s">
        <v>370</v>
      </c>
      <c r="D170" s="44">
        <v>192</v>
      </c>
      <c r="E170" s="45">
        <v>9</v>
      </c>
      <c r="F170" s="43" t="s">
        <v>27</v>
      </c>
      <c r="G170" s="46">
        <v>33602</v>
      </c>
      <c r="H170" s="1">
        <v>2</v>
      </c>
      <c r="I170" s="1">
        <v>5</v>
      </c>
      <c r="J170" s="1">
        <v>1</v>
      </c>
      <c r="K170" s="1" t="s">
        <v>3</v>
      </c>
      <c r="L170" s="1" t="s">
        <v>3</v>
      </c>
      <c r="M170" s="1" t="s">
        <v>3</v>
      </c>
    </row>
    <row r="171" spans="1:13" ht="58.5" thickBot="1" x14ac:dyDescent="0.4">
      <c r="A171" s="1">
        <v>3150</v>
      </c>
      <c r="B171" s="43" t="s">
        <v>371</v>
      </c>
      <c r="C171" s="43" t="s">
        <v>372</v>
      </c>
      <c r="D171" s="44">
        <v>51</v>
      </c>
      <c r="E171" s="45">
        <v>8</v>
      </c>
      <c r="F171" s="43" t="s">
        <v>57</v>
      </c>
      <c r="G171" s="46">
        <v>22688</v>
      </c>
      <c r="H171" s="1">
        <v>1</v>
      </c>
      <c r="I171" s="1">
        <v>4</v>
      </c>
      <c r="J171" s="1">
        <v>7</v>
      </c>
      <c r="K171" s="1" t="s">
        <v>7</v>
      </c>
      <c r="L171" s="1" t="s">
        <v>7</v>
      </c>
      <c r="M171" s="1" t="s">
        <v>7</v>
      </c>
    </row>
    <row r="172" spans="1:13" ht="44" thickBot="1" x14ac:dyDescent="0.4">
      <c r="A172" s="1">
        <v>5410</v>
      </c>
      <c r="B172" s="43" t="s">
        <v>373</v>
      </c>
      <c r="C172" s="43" t="s">
        <v>205</v>
      </c>
      <c r="D172" s="44">
        <v>233</v>
      </c>
      <c r="E172" s="45">
        <v>1</v>
      </c>
      <c r="F172" s="43" t="s">
        <v>16</v>
      </c>
      <c r="G172" s="46">
        <v>21801</v>
      </c>
      <c r="H172" s="1">
        <v>4</v>
      </c>
      <c r="I172" s="1">
        <v>4</v>
      </c>
      <c r="J172" s="1">
        <v>3</v>
      </c>
      <c r="K172" s="1" t="s">
        <v>7</v>
      </c>
      <c r="L172" s="1" t="s">
        <v>3</v>
      </c>
      <c r="M172" s="1" t="s">
        <v>3</v>
      </c>
    </row>
    <row r="173" spans="1:13" ht="58.5" thickBot="1" x14ac:dyDescent="0.4">
      <c r="A173" s="1">
        <v>4411</v>
      </c>
      <c r="B173" s="43" t="s">
        <v>374</v>
      </c>
      <c r="C173" s="43" t="s">
        <v>375</v>
      </c>
      <c r="D173" s="44">
        <v>107</v>
      </c>
      <c r="E173" s="45">
        <v>9</v>
      </c>
      <c r="F173" s="43" t="s">
        <v>233</v>
      </c>
      <c r="G173" s="46">
        <v>33158</v>
      </c>
      <c r="H173" s="1">
        <v>4</v>
      </c>
      <c r="I173" s="1">
        <v>1</v>
      </c>
      <c r="J173" s="1">
        <v>2</v>
      </c>
      <c r="K173" s="1" t="s">
        <v>3</v>
      </c>
      <c r="L173" s="1" t="s">
        <v>3</v>
      </c>
      <c r="M173" s="1" t="s">
        <v>7</v>
      </c>
    </row>
    <row r="174" spans="1:13" ht="44" thickBot="1" x14ac:dyDescent="0.4">
      <c r="A174" s="1">
        <v>4747</v>
      </c>
      <c r="B174" s="43" t="s">
        <v>376</v>
      </c>
      <c r="C174" s="43" t="s">
        <v>377</v>
      </c>
      <c r="D174" s="44">
        <v>96</v>
      </c>
      <c r="E174" s="45">
        <v>2</v>
      </c>
      <c r="F174" s="43" t="s">
        <v>2</v>
      </c>
      <c r="G174" s="46">
        <v>31615</v>
      </c>
      <c r="H174" s="1">
        <v>5</v>
      </c>
      <c r="I174" s="1">
        <v>5</v>
      </c>
      <c r="J174" s="1">
        <v>2</v>
      </c>
      <c r="K174" s="1" t="s">
        <v>3</v>
      </c>
      <c r="L174" s="1" t="s">
        <v>7</v>
      </c>
      <c r="M174" s="1" t="s">
        <v>7</v>
      </c>
    </row>
    <row r="175" spans="1:13" ht="44" thickBot="1" x14ac:dyDescent="0.4">
      <c r="A175" s="1">
        <v>5186</v>
      </c>
      <c r="B175" s="43" t="s">
        <v>378</v>
      </c>
      <c r="C175" s="43" t="s">
        <v>379</v>
      </c>
      <c r="D175" s="44">
        <v>190</v>
      </c>
      <c r="E175" s="45">
        <v>7</v>
      </c>
      <c r="F175" s="43" t="s">
        <v>6</v>
      </c>
      <c r="G175" s="46">
        <v>28255</v>
      </c>
      <c r="H175" s="1">
        <v>5</v>
      </c>
      <c r="I175" s="1">
        <v>4</v>
      </c>
      <c r="J175" s="1">
        <v>4</v>
      </c>
      <c r="K175" s="1" t="s">
        <v>7</v>
      </c>
      <c r="L175" s="1" t="s">
        <v>3</v>
      </c>
      <c r="M175" s="1" t="s">
        <v>7</v>
      </c>
    </row>
    <row r="176" spans="1:13" ht="58.5" thickBot="1" x14ac:dyDescent="0.4">
      <c r="A176" s="1">
        <v>4270</v>
      </c>
      <c r="B176" s="43" t="s">
        <v>380</v>
      </c>
      <c r="C176" s="43" t="s">
        <v>381</v>
      </c>
      <c r="D176" s="44">
        <v>245</v>
      </c>
      <c r="E176" s="45">
        <v>3</v>
      </c>
      <c r="F176" s="43" t="s">
        <v>151</v>
      </c>
      <c r="G176" s="46">
        <v>28478</v>
      </c>
      <c r="H176" s="1">
        <v>1</v>
      </c>
      <c r="I176" s="1">
        <v>3</v>
      </c>
      <c r="J176" s="1">
        <v>6</v>
      </c>
      <c r="K176" s="1" t="s">
        <v>3</v>
      </c>
      <c r="L176" s="1" t="s">
        <v>7</v>
      </c>
      <c r="M176" s="1" t="s">
        <v>3</v>
      </c>
    </row>
    <row r="177" spans="1:13" ht="44" thickBot="1" x14ac:dyDescent="0.4">
      <c r="A177" s="1">
        <v>2531</v>
      </c>
      <c r="B177" s="43" t="s">
        <v>382</v>
      </c>
      <c r="C177" s="43" t="s">
        <v>383</v>
      </c>
      <c r="D177" s="44">
        <v>233</v>
      </c>
      <c r="E177" s="45">
        <v>9</v>
      </c>
      <c r="F177" s="43" t="s">
        <v>176</v>
      </c>
      <c r="G177" s="46">
        <v>20114</v>
      </c>
      <c r="H177" s="1">
        <v>3</v>
      </c>
      <c r="I177" s="1">
        <v>3</v>
      </c>
      <c r="J177" s="1">
        <v>2</v>
      </c>
      <c r="K177" s="1" t="s">
        <v>3</v>
      </c>
      <c r="L177" s="1" t="s">
        <v>7</v>
      </c>
      <c r="M177" s="1" t="s">
        <v>7</v>
      </c>
    </row>
    <row r="178" spans="1:13" ht="58.5" thickBot="1" x14ac:dyDescent="0.4">
      <c r="A178" s="1">
        <v>2440</v>
      </c>
      <c r="B178" s="43" t="s">
        <v>384</v>
      </c>
      <c r="C178" s="43" t="s">
        <v>385</v>
      </c>
      <c r="D178" s="44">
        <v>279</v>
      </c>
      <c r="E178" s="45">
        <v>5</v>
      </c>
      <c r="F178" s="43" t="s">
        <v>16</v>
      </c>
      <c r="G178" s="46">
        <v>27118</v>
      </c>
      <c r="H178" s="1">
        <v>4</v>
      </c>
      <c r="I178" s="1">
        <v>2</v>
      </c>
      <c r="J178" s="1">
        <v>2</v>
      </c>
      <c r="K178" s="1" t="s">
        <v>3</v>
      </c>
      <c r="L178" s="1" t="s">
        <v>3</v>
      </c>
      <c r="M178" s="1" t="s">
        <v>3</v>
      </c>
    </row>
    <row r="179" spans="1:13" ht="29.5" thickBot="1" x14ac:dyDescent="0.4">
      <c r="A179" s="1">
        <v>4761</v>
      </c>
      <c r="B179" s="43" t="s">
        <v>386</v>
      </c>
      <c r="C179" s="43" t="s">
        <v>387</v>
      </c>
      <c r="D179" s="44">
        <v>252</v>
      </c>
      <c r="E179" s="45">
        <v>9</v>
      </c>
      <c r="F179" s="43" t="s">
        <v>96</v>
      </c>
      <c r="G179" s="46">
        <v>26695</v>
      </c>
      <c r="H179" s="1">
        <v>3</v>
      </c>
      <c r="I179" s="1">
        <v>1</v>
      </c>
      <c r="J179" s="1">
        <v>8</v>
      </c>
      <c r="K179" s="1" t="s">
        <v>7</v>
      </c>
      <c r="L179" s="1" t="s">
        <v>7</v>
      </c>
      <c r="M179" s="1" t="s">
        <v>7</v>
      </c>
    </row>
    <row r="180" spans="1:13" ht="58.5" thickBot="1" x14ac:dyDescent="0.4">
      <c r="A180" s="1">
        <v>5491</v>
      </c>
      <c r="B180" s="43" t="s">
        <v>388</v>
      </c>
      <c r="C180" s="43" t="s">
        <v>389</v>
      </c>
      <c r="D180" s="44">
        <v>281</v>
      </c>
      <c r="E180" s="45">
        <v>2</v>
      </c>
      <c r="F180" s="43" t="s">
        <v>54</v>
      </c>
      <c r="G180" s="46">
        <v>31244</v>
      </c>
      <c r="H180" s="1">
        <v>2</v>
      </c>
      <c r="I180" s="1">
        <v>2</v>
      </c>
      <c r="J180" s="1">
        <v>5</v>
      </c>
      <c r="K180" s="1" t="s">
        <v>3</v>
      </c>
      <c r="L180" s="1" t="s">
        <v>7</v>
      </c>
      <c r="M180" s="1" t="s">
        <v>7</v>
      </c>
    </row>
    <row r="181" spans="1:13" ht="44" thickBot="1" x14ac:dyDescent="0.4">
      <c r="A181" s="1">
        <v>5171</v>
      </c>
      <c r="B181" s="43" t="s">
        <v>390</v>
      </c>
      <c r="C181" s="43" t="s">
        <v>391</v>
      </c>
      <c r="D181" s="44">
        <v>97</v>
      </c>
      <c r="E181" s="45">
        <v>2</v>
      </c>
      <c r="F181" s="43" t="s">
        <v>233</v>
      </c>
      <c r="G181" s="46">
        <v>33243</v>
      </c>
      <c r="H181" s="1">
        <v>4</v>
      </c>
      <c r="I181" s="1">
        <v>3</v>
      </c>
      <c r="J181" s="1">
        <v>4</v>
      </c>
      <c r="K181" s="1" t="s">
        <v>3</v>
      </c>
      <c r="L181" s="1" t="s">
        <v>3</v>
      </c>
      <c r="M181" s="1" t="s">
        <v>7</v>
      </c>
    </row>
    <row r="182" spans="1:13" ht="29.5" thickBot="1" x14ac:dyDescent="0.4">
      <c r="A182" s="1">
        <v>4990</v>
      </c>
      <c r="B182" s="43" t="s">
        <v>392</v>
      </c>
      <c r="C182" s="43" t="s">
        <v>393</v>
      </c>
      <c r="D182" s="44">
        <v>81</v>
      </c>
      <c r="E182" s="45">
        <v>6</v>
      </c>
      <c r="F182" s="43" t="s">
        <v>129</v>
      </c>
      <c r="G182" s="46">
        <v>28147</v>
      </c>
      <c r="H182" s="1">
        <v>7</v>
      </c>
      <c r="I182" s="1">
        <v>3</v>
      </c>
      <c r="J182" s="1">
        <v>7</v>
      </c>
      <c r="K182" s="1" t="s">
        <v>7</v>
      </c>
      <c r="L182" s="1" t="s">
        <v>3</v>
      </c>
      <c r="M182" s="1" t="s">
        <v>3</v>
      </c>
    </row>
    <row r="183" spans="1:13" ht="44" thickBot="1" x14ac:dyDescent="0.4">
      <c r="A183" s="1">
        <v>4501</v>
      </c>
      <c r="B183" s="43" t="s">
        <v>394</v>
      </c>
      <c r="C183" s="43" t="s">
        <v>395</v>
      </c>
      <c r="D183" s="44">
        <v>147</v>
      </c>
      <c r="E183" s="45">
        <v>8</v>
      </c>
      <c r="F183" s="43" t="s">
        <v>63</v>
      </c>
      <c r="G183" s="46">
        <v>23956</v>
      </c>
      <c r="H183" s="1">
        <v>1</v>
      </c>
      <c r="I183" s="1">
        <v>3</v>
      </c>
      <c r="J183" s="1">
        <v>4</v>
      </c>
      <c r="K183" s="1" t="s">
        <v>3</v>
      </c>
      <c r="L183" s="1" t="s">
        <v>7</v>
      </c>
      <c r="M183" s="1" t="s">
        <v>7</v>
      </c>
    </row>
    <row r="184" spans="1:13" ht="44" thickBot="1" x14ac:dyDescent="0.4">
      <c r="A184" s="1">
        <v>4150</v>
      </c>
      <c r="B184" s="43" t="s">
        <v>396</v>
      </c>
      <c r="C184" s="43" t="s">
        <v>397</v>
      </c>
      <c r="D184" s="44">
        <v>182</v>
      </c>
      <c r="E184" s="45">
        <v>9</v>
      </c>
      <c r="F184" s="43" t="s">
        <v>35</v>
      </c>
      <c r="G184" s="46">
        <v>33355</v>
      </c>
      <c r="H184" s="1">
        <v>6</v>
      </c>
      <c r="I184" s="1">
        <v>2</v>
      </c>
      <c r="J184" s="1">
        <v>7</v>
      </c>
      <c r="K184" s="1" t="s">
        <v>7</v>
      </c>
      <c r="L184" s="1" t="s">
        <v>3</v>
      </c>
      <c r="M184" s="1" t="s">
        <v>7</v>
      </c>
    </row>
    <row r="185" spans="1:13" ht="44" thickBot="1" x14ac:dyDescent="0.4">
      <c r="A185" s="1">
        <v>4230</v>
      </c>
      <c r="B185" s="43" t="s">
        <v>398</v>
      </c>
      <c r="C185" s="43" t="s">
        <v>399</v>
      </c>
      <c r="D185" s="44">
        <v>152</v>
      </c>
      <c r="E185" s="45">
        <v>2</v>
      </c>
      <c r="F185" s="43" t="s">
        <v>134</v>
      </c>
      <c r="G185" s="46">
        <v>31471</v>
      </c>
      <c r="H185" s="1">
        <v>4</v>
      </c>
      <c r="I185" s="1">
        <v>1</v>
      </c>
      <c r="J185" s="1">
        <v>3</v>
      </c>
      <c r="K185" s="1" t="s">
        <v>7</v>
      </c>
      <c r="L185" s="1" t="s">
        <v>3</v>
      </c>
      <c r="M185" s="1" t="s">
        <v>7</v>
      </c>
    </row>
    <row r="186" spans="1:13" ht="44" thickBot="1" x14ac:dyDescent="0.4">
      <c r="A186" s="1">
        <v>2611</v>
      </c>
      <c r="B186" s="43" t="s">
        <v>400</v>
      </c>
      <c r="C186" s="43" t="s">
        <v>401</v>
      </c>
      <c r="D186" s="44">
        <v>75</v>
      </c>
      <c r="E186" s="45">
        <v>9</v>
      </c>
      <c r="F186" s="43" t="s">
        <v>27</v>
      </c>
      <c r="G186" s="46">
        <v>29420</v>
      </c>
      <c r="H186" s="1">
        <v>1</v>
      </c>
      <c r="I186" s="1">
        <v>4</v>
      </c>
      <c r="J186" s="1">
        <v>6</v>
      </c>
      <c r="K186" s="1" t="s">
        <v>7</v>
      </c>
      <c r="L186" s="1" t="s">
        <v>3</v>
      </c>
      <c r="M186" s="1" t="s">
        <v>7</v>
      </c>
    </row>
    <row r="187" spans="1:13" ht="29.5" thickBot="1" x14ac:dyDescent="0.4">
      <c r="A187" s="1">
        <v>2332</v>
      </c>
      <c r="B187" s="43" t="s">
        <v>402</v>
      </c>
      <c r="C187" s="43" t="s">
        <v>403</v>
      </c>
      <c r="D187" s="44">
        <v>35</v>
      </c>
      <c r="E187" s="45">
        <v>5</v>
      </c>
      <c r="F187" s="43" t="s">
        <v>134</v>
      </c>
      <c r="G187" s="46">
        <v>34105</v>
      </c>
      <c r="H187" s="1">
        <v>4</v>
      </c>
      <c r="I187" s="1">
        <v>3</v>
      </c>
      <c r="J187" s="1">
        <v>4</v>
      </c>
      <c r="K187" s="1" t="s">
        <v>7</v>
      </c>
      <c r="L187" s="1" t="s">
        <v>7</v>
      </c>
      <c r="M187" s="1" t="s">
        <v>7</v>
      </c>
    </row>
    <row r="188" spans="1:13" ht="44" thickBot="1" x14ac:dyDescent="0.4">
      <c r="A188" s="1">
        <v>3884</v>
      </c>
      <c r="B188" s="43" t="s">
        <v>404</v>
      </c>
      <c r="C188" s="43" t="s">
        <v>405</v>
      </c>
      <c r="D188" s="44">
        <v>144</v>
      </c>
      <c r="E188" s="45">
        <v>7</v>
      </c>
      <c r="F188" s="43" t="s">
        <v>69</v>
      </c>
      <c r="G188" s="46">
        <v>27447</v>
      </c>
      <c r="H188" s="1">
        <v>3</v>
      </c>
      <c r="I188" s="1">
        <v>1</v>
      </c>
      <c r="J188" s="1">
        <v>5</v>
      </c>
      <c r="K188" s="1" t="s">
        <v>7</v>
      </c>
      <c r="L188" s="1" t="s">
        <v>3</v>
      </c>
      <c r="M188" s="1" t="s">
        <v>7</v>
      </c>
    </row>
    <row r="189" spans="1:13" ht="58.5" thickBot="1" x14ac:dyDescent="0.4">
      <c r="A189" s="1">
        <v>4176</v>
      </c>
      <c r="B189" s="43" t="s">
        <v>406</v>
      </c>
      <c r="C189" s="43" t="s">
        <v>407</v>
      </c>
      <c r="D189" s="44">
        <v>297</v>
      </c>
      <c r="E189" s="45">
        <v>2</v>
      </c>
      <c r="F189" s="43" t="s">
        <v>45</v>
      </c>
      <c r="G189" s="46">
        <v>25298</v>
      </c>
      <c r="H189" s="1">
        <v>6</v>
      </c>
      <c r="I189" s="1">
        <v>4</v>
      </c>
      <c r="J189" s="1">
        <v>1</v>
      </c>
      <c r="K189" s="1" t="s">
        <v>7</v>
      </c>
      <c r="L189" s="1" t="s">
        <v>3</v>
      </c>
      <c r="M189" s="1" t="s">
        <v>7</v>
      </c>
    </row>
    <row r="190" spans="1:13" ht="44" thickBot="1" x14ac:dyDescent="0.4">
      <c r="A190" s="1">
        <v>4635</v>
      </c>
      <c r="B190" s="43" t="s">
        <v>408</v>
      </c>
      <c r="C190" s="43" t="s">
        <v>409</v>
      </c>
      <c r="D190" s="44">
        <v>80</v>
      </c>
      <c r="E190" s="45">
        <v>2</v>
      </c>
      <c r="F190" s="43" t="s">
        <v>54</v>
      </c>
      <c r="G190" s="46">
        <v>25011</v>
      </c>
      <c r="H190" s="1">
        <v>6</v>
      </c>
      <c r="I190" s="1">
        <v>3</v>
      </c>
      <c r="J190" s="1">
        <v>6</v>
      </c>
      <c r="K190" s="1" t="s">
        <v>7</v>
      </c>
      <c r="L190" s="1" t="s">
        <v>7</v>
      </c>
      <c r="M190" s="1" t="s">
        <v>3</v>
      </c>
    </row>
    <row r="191" spans="1:13" ht="44" thickBot="1" x14ac:dyDescent="0.4">
      <c r="A191" s="1">
        <v>3614</v>
      </c>
      <c r="B191" s="43" t="s">
        <v>410</v>
      </c>
      <c r="C191" s="47" t="s">
        <v>411</v>
      </c>
      <c r="D191" s="44">
        <v>62</v>
      </c>
      <c r="E191" s="45">
        <v>1</v>
      </c>
      <c r="F191" s="43" t="s">
        <v>176</v>
      </c>
      <c r="G191" s="46">
        <v>26451</v>
      </c>
      <c r="H191" s="1">
        <v>7</v>
      </c>
      <c r="I191" s="1">
        <v>5</v>
      </c>
      <c r="J191" s="1">
        <v>2</v>
      </c>
      <c r="K191" s="1" t="s">
        <v>7</v>
      </c>
      <c r="L191" s="1" t="s">
        <v>3</v>
      </c>
      <c r="M191" s="1" t="s">
        <v>3</v>
      </c>
    </row>
    <row r="192" spans="1:13" ht="44" thickBot="1" x14ac:dyDescent="0.4">
      <c r="A192" s="1">
        <v>3610</v>
      </c>
      <c r="B192" s="43" t="s">
        <v>412</v>
      </c>
      <c r="C192" s="43" t="s">
        <v>413</v>
      </c>
      <c r="D192" s="44">
        <v>87</v>
      </c>
      <c r="E192" s="45">
        <v>9</v>
      </c>
      <c r="F192" s="43" t="s">
        <v>69</v>
      </c>
      <c r="G192" s="46">
        <v>30463</v>
      </c>
      <c r="H192" s="1">
        <v>5</v>
      </c>
      <c r="I192" s="1">
        <v>3</v>
      </c>
      <c r="J192" s="1">
        <v>5</v>
      </c>
      <c r="K192" s="1" t="s">
        <v>3</v>
      </c>
      <c r="L192" s="1" t="s">
        <v>7</v>
      </c>
      <c r="M192" s="1" t="s">
        <v>3</v>
      </c>
    </row>
    <row r="193" spans="1:13" ht="58.5" thickBot="1" x14ac:dyDescent="0.4">
      <c r="A193" s="1">
        <v>3116</v>
      </c>
      <c r="B193" s="43" t="s">
        <v>414</v>
      </c>
      <c r="C193" s="43" t="s">
        <v>415</v>
      </c>
      <c r="D193" s="44">
        <v>20</v>
      </c>
      <c r="E193" s="45">
        <v>5</v>
      </c>
      <c r="F193" s="43" t="s">
        <v>111</v>
      </c>
      <c r="G193" s="46">
        <v>27124</v>
      </c>
      <c r="H193" s="1">
        <v>4</v>
      </c>
      <c r="I193" s="1">
        <v>3</v>
      </c>
      <c r="J193" s="1">
        <v>10</v>
      </c>
      <c r="K193" s="1" t="s">
        <v>7</v>
      </c>
      <c r="L193" s="1" t="s">
        <v>7</v>
      </c>
      <c r="M193" s="1" t="s">
        <v>3</v>
      </c>
    </row>
    <row r="194" spans="1:13" ht="58.5" thickBot="1" x14ac:dyDescent="0.4">
      <c r="A194" s="1">
        <v>3585</v>
      </c>
      <c r="B194" s="43" t="s">
        <v>416</v>
      </c>
      <c r="C194" s="43" t="s">
        <v>417</v>
      </c>
      <c r="D194" s="44">
        <v>103</v>
      </c>
      <c r="E194" s="45">
        <v>4</v>
      </c>
      <c r="F194" s="43" t="s">
        <v>10</v>
      </c>
      <c r="G194" s="46">
        <v>24477</v>
      </c>
      <c r="H194" s="1">
        <v>2</v>
      </c>
      <c r="I194" s="1">
        <v>5</v>
      </c>
      <c r="J194" s="1">
        <v>7</v>
      </c>
      <c r="K194" s="1" t="s">
        <v>3</v>
      </c>
      <c r="L194" s="1" t="s">
        <v>7</v>
      </c>
      <c r="M194" s="1" t="s">
        <v>7</v>
      </c>
    </row>
    <row r="195" spans="1:13" ht="58.5" thickBot="1" x14ac:dyDescent="0.4">
      <c r="A195" s="1">
        <v>3535</v>
      </c>
      <c r="B195" s="43" t="s">
        <v>418</v>
      </c>
      <c r="C195" s="43" t="s">
        <v>419</v>
      </c>
      <c r="D195" s="44">
        <v>279</v>
      </c>
      <c r="E195" s="45">
        <v>8</v>
      </c>
      <c r="F195" s="43" t="s">
        <v>171</v>
      </c>
      <c r="G195" s="46">
        <v>23086</v>
      </c>
      <c r="H195" s="1">
        <v>5</v>
      </c>
      <c r="I195" s="1">
        <v>2</v>
      </c>
      <c r="J195" s="1">
        <v>3</v>
      </c>
      <c r="K195" s="1" t="s">
        <v>7</v>
      </c>
      <c r="L195" s="1" t="s">
        <v>7</v>
      </c>
      <c r="M195" s="1" t="s">
        <v>7</v>
      </c>
    </row>
    <row r="196" spans="1:13" ht="44" thickBot="1" x14ac:dyDescent="0.4">
      <c r="A196" s="1">
        <v>3088</v>
      </c>
      <c r="B196" s="43" t="s">
        <v>420</v>
      </c>
      <c r="C196" s="47" t="s">
        <v>421</v>
      </c>
      <c r="D196" s="44">
        <v>122</v>
      </c>
      <c r="E196" s="45">
        <v>1</v>
      </c>
      <c r="F196" s="43" t="s">
        <v>278</v>
      </c>
      <c r="G196" s="46">
        <v>32074</v>
      </c>
      <c r="H196" s="1">
        <v>2</v>
      </c>
      <c r="I196" s="1">
        <v>3</v>
      </c>
      <c r="J196" s="1">
        <v>6</v>
      </c>
      <c r="K196" s="1" t="s">
        <v>7</v>
      </c>
      <c r="L196" s="1" t="s">
        <v>7</v>
      </c>
      <c r="M196" s="1" t="s">
        <v>7</v>
      </c>
    </row>
    <row r="197" spans="1:13" ht="58.5" thickBot="1" x14ac:dyDescent="0.4">
      <c r="A197" s="1">
        <v>4719</v>
      </c>
      <c r="B197" s="43" t="s">
        <v>422</v>
      </c>
      <c r="C197" s="43" t="s">
        <v>423</v>
      </c>
      <c r="D197" s="44">
        <v>181</v>
      </c>
      <c r="E197" s="45">
        <v>8</v>
      </c>
      <c r="F197" s="43" t="s">
        <v>6</v>
      </c>
      <c r="G197" s="46">
        <v>28153</v>
      </c>
      <c r="H197" s="1">
        <v>4</v>
      </c>
      <c r="I197" s="1">
        <v>3</v>
      </c>
      <c r="J197" s="1">
        <v>8</v>
      </c>
      <c r="K197" s="1" t="s">
        <v>7</v>
      </c>
      <c r="L197" s="1" t="s">
        <v>7</v>
      </c>
      <c r="M197" s="1" t="s">
        <v>3</v>
      </c>
    </row>
    <row r="198" spans="1:13" ht="44" thickBot="1" x14ac:dyDescent="0.4">
      <c r="A198" s="1">
        <v>2517</v>
      </c>
      <c r="B198" s="43" t="s">
        <v>424</v>
      </c>
      <c r="C198" s="43" t="s">
        <v>425</v>
      </c>
      <c r="D198" s="44">
        <v>139</v>
      </c>
      <c r="E198" s="45">
        <v>3</v>
      </c>
      <c r="F198" s="43" t="s">
        <v>88</v>
      </c>
      <c r="G198" s="46">
        <v>28186</v>
      </c>
      <c r="H198" s="1">
        <v>2</v>
      </c>
      <c r="I198" s="1">
        <v>5</v>
      </c>
      <c r="J198" s="1">
        <v>8</v>
      </c>
      <c r="K198" s="1" t="s">
        <v>3</v>
      </c>
      <c r="L198" s="1" t="s">
        <v>7</v>
      </c>
      <c r="M198" s="1" t="s">
        <v>7</v>
      </c>
    </row>
    <row r="199" spans="1:13" ht="58.5" thickBot="1" x14ac:dyDescent="0.4">
      <c r="A199" s="1">
        <v>3314</v>
      </c>
      <c r="B199" s="43" t="s">
        <v>426</v>
      </c>
      <c r="C199" s="43" t="s">
        <v>427</v>
      </c>
      <c r="D199" s="44">
        <v>239</v>
      </c>
      <c r="E199" s="45">
        <v>7</v>
      </c>
      <c r="F199" s="43" t="s">
        <v>151</v>
      </c>
      <c r="G199" s="46">
        <v>31416</v>
      </c>
      <c r="H199" s="1">
        <v>6</v>
      </c>
      <c r="I199" s="1">
        <v>3</v>
      </c>
      <c r="J199" s="1">
        <v>4</v>
      </c>
      <c r="K199" s="1" t="s">
        <v>7</v>
      </c>
      <c r="L199" s="1" t="s">
        <v>7</v>
      </c>
      <c r="M199" s="1" t="s">
        <v>3</v>
      </c>
    </row>
    <row r="200" spans="1:13" ht="44" thickBot="1" x14ac:dyDescent="0.4">
      <c r="A200" s="1">
        <v>5294</v>
      </c>
      <c r="B200" s="43" t="s">
        <v>428</v>
      </c>
      <c r="C200" s="43" t="s">
        <v>429</v>
      </c>
      <c r="D200" s="44">
        <v>281</v>
      </c>
      <c r="E200" s="45">
        <v>4</v>
      </c>
      <c r="F200" s="43" t="s">
        <v>24</v>
      </c>
      <c r="G200" s="46">
        <v>27267</v>
      </c>
      <c r="H200" s="1">
        <v>1</v>
      </c>
      <c r="I200" s="1">
        <v>3</v>
      </c>
      <c r="J200" s="1">
        <v>3</v>
      </c>
      <c r="K200" s="1" t="s">
        <v>3</v>
      </c>
      <c r="L200" s="1" t="s">
        <v>3</v>
      </c>
      <c r="M200" s="1" t="s">
        <v>7</v>
      </c>
    </row>
    <row r="201" spans="1:13" ht="44" thickBot="1" x14ac:dyDescent="0.4">
      <c r="A201" s="1">
        <v>4821</v>
      </c>
      <c r="B201" s="43" t="s">
        <v>430</v>
      </c>
      <c r="C201" s="47" t="s">
        <v>431</v>
      </c>
      <c r="D201" s="44">
        <v>239</v>
      </c>
      <c r="E201" s="45">
        <v>3</v>
      </c>
      <c r="F201" s="43" t="s">
        <v>278</v>
      </c>
      <c r="G201" s="46">
        <v>24630</v>
      </c>
      <c r="H201" s="1">
        <v>4</v>
      </c>
      <c r="I201" s="1">
        <v>3</v>
      </c>
      <c r="J201" s="1">
        <v>6</v>
      </c>
      <c r="K201" s="1" t="s">
        <v>7</v>
      </c>
      <c r="L201" s="1" t="s">
        <v>7</v>
      </c>
      <c r="M201" s="1" t="s">
        <v>7</v>
      </c>
    </row>
    <row r="202" spans="1:13" ht="44" thickBot="1" x14ac:dyDescent="0.4">
      <c r="A202" s="1">
        <v>2640</v>
      </c>
      <c r="B202" s="43" t="s">
        <v>432</v>
      </c>
      <c r="C202" s="43" t="s">
        <v>433</v>
      </c>
      <c r="D202" s="44">
        <v>178</v>
      </c>
      <c r="E202" s="45">
        <v>7</v>
      </c>
      <c r="F202" s="43" t="s">
        <v>114</v>
      </c>
      <c r="G202" s="46">
        <v>33220</v>
      </c>
      <c r="H202" s="1">
        <v>5</v>
      </c>
      <c r="I202" s="1">
        <v>2</v>
      </c>
      <c r="J202" s="1">
        <v>7</v>
      </c>
      <c r="K202" s="1" t="s">
        <v>7</v>
      </c>
      <c r="L202" s="1" t="s">
        <v>3</v>
      </c>
      <c r="M202" s="1" t="s">
        <v>3</v>
      </c>
    </row>
    <row r="203" spans="1:13" ht="44" thickBot="1" x14ac:dyDescent="0.4">
      <c r="A203" s="1">
        <v>4456</v>
      </c>
      <c r="B203" s="43" t="s">
        <v>434</v>
      </c>
      <c r="C203" s="43" t="s">
        <v>435</v>
      </c>
      <c r="D203" s="44">
        <v>28</v>
      </c>
      <c r="E203" s="45">
        <v>1</v>
      </c>
      <c r="F203" s="43" t="s">
        <v>278</v>
      </c>
      <c r="G203" s="46">
        <v>33279</v>
      </c>
      <c r="H203" s="1">
        <v>2</v>
      </c>
      <c r="I203" s="1">
        <v>3</v>
      </c>
      <c r="J203" s="1">
        <v>9</v>
      </c>
      <c r="K203" s="1" t="s">
        <v>7</v>
      </c>
      <c r="L203" s="1" t="s">
        <v>7</v>
      </c>
      <c r="M203" s="1" t="s">
        <v>3</v>
      </c>
    </row>
    <row r="204" spans="1:13" ht="58.5" thickBot="1" x14ac:dyDescent="0.4">
      <c r="A204" s="1">
        <v>3850</v>
      </c>
      <c r="B204" s="43" t="s">
        <v>436</v>
      </c>
      <c r="C204" s="43" t="s">
        <v>437</v>
      </c>
      <c r="D204" s="44">
        <v>38</v>
      </c>
      <c r="E204" s="45">
        <v>3</v>
      </c>
      <c r="F204" s="43" t="s">
        <v>57</v>
      </c>
      <c r="G204" s="46">
        <v>24723</v>
      </c>
      <c r="H204" s="1">
        <v>5</v>
      </c>
      <c r="I204" s="1">
        <v>2</v>
      </c>
      <c r="J204" s="1">
        <v>6</v>
      </c>
      <c r="K204" s="1" t="s">
        <v>3</v>
      </c>
      <c r="L204" s="1" t="s">
        <v>7</v>
      </c>
      <c r="M204" s="1" t="s">
        <v>7</v>
      </c>
    </row>
    <row r="205" spans="1:13" ht="29.5" thickBot="1" x14ac:dyDescent="0.4">
      <c r="A205" s="1">
        <v>5254</v>
      </c>
      <c r="B205" s="43" t="s">
        <v>438</v>
      </c>
      <c r="C205" s="43" t="s">
        <v>439</v>
      </c>
      <c r="D205" s="44">
        <v>30</v>
      </c>
      <c r="E205" s="45">
        <v>3</v>
      </c>
      <c r="F205" s="43" t="s">
        <v>176</v>
      </c>
      <c r="G205" s="46">
        <v>29838</v>
      </c>
      <c r="H205" s="1">
        <v>7</v>
      </c>
      <c r="I205" s="1">
        <v>4</v>
      </c>
      <c r="J205" s="1">
        <v>0</v>
      </c>
      <c r="K205" s="1" t="s">
        <v>7</v>
      </c>
      <c r="L205" s="1" t="s">
        <v>7</v>
      </c>
      <c r="M205" s="1" t="s">
        <v>3</v>
      </c>
    </row>
    <row r="206" spans="1:13" ht="73" thickBot="1" x14ac:dyDescent="0.4">
      <c r="A206" s="1">
        <v>4023</v>
      </c>
      <c r="B206" s="43" t="s">
        <v>440</v>
      </c>
      <c r="C206" s="43" t="s">
        <v>441</v>
      </c>
      <c r="D206" s="44">
        <v>83</v>
      </c>
      <c r="E206" s="45">
        <v>6</v>
      </c>
      <c r="F206" s="43" t="s">
        <v>114</v>
      </c>
      <c r="G206" s="46">
        <v>31007</v>
      </c>
      <c r="H206" s="1">
        <v>5</v>
      </c>
      <c r="I206" s="1">
        <v>5</v>
      </c>
      <c r="J206" s="1">
        <v>1</v>
      </c>
      <c r="K206" s="1" t="s">
        <v>7</v>
      </c>
      <c r="L206" s="1" t="s">
        <v>3</v>
      </c>
      <c r="M206" s="1" t="s">
        <v>3</v>
      </c>
    </row>
    <row r="207" spans="1:13" ht="29.5" thickBot="1" x14ac:dyDescent="0.4">
      <c r="A207" s="1">
        <v>5142</v>
      </c>
      <c r="B207" s="43" t="s">
        <v>442</v>
      </c>
      <c r="C207" s="43" t="s">
        <v>443</v>
      </c>
      <c r="D207" s="44">
        <v>100</v>
      </c>
      <c r="E207" s="45">
        <v>8</v>
      </c>
      <c r="F207" s="43" t="s">
        <v>124</v>
      </c>
      <c r="G207" s="46">
        <v>22497</v>
      </c>
      <c r="H207" s="1">
        <v>3</v>
      </c>
      <c r="I207" s="1">
        <v>3</v>
      </c>
      <c r="J207" s="1">
        <v>7</v>
      </c>
      <c r="K207" s="1" t="s">
        <v>7</v>
      </c>
      <c r="L207" s="1" t="s">
        <v>7</v>
      </c>
      <c r="M207" s="1" t="s">
        <v>7</v>
      </c>
    </row>
    <row r="208" spans="1:13" ht="44" thickBot="1" x14ac:dyDescent="0.4">
      <c r="A208" s="1">
        <v>3596</v>
      </c>
      <c r="B208" s="43" t="s">
        <v>444</v>
      </c>
      <c r="C208" s="43" t="s">
        <v>445</v>
      </c>
      <c r="D208" s="44">
        <v>64</v>
      </c>
      <c r="E208" s="45">
        <v>1</v>
      </c>
      <c r="F208" s="43" t="s">
        <v>233</v>
      </c>
      <c r="G208" s="46">
        <v>31453</v>
      </c>
      <c r="H208" s="1">
        <v>5</v>
      </c>
      <c r="I208" s="1">
        <v>2</v>
      </c>
      <c r="J208" s="1">
        <v>3</v>
      </c>
      <c r="K208" s="1" t="s">
        <v>7</v>
      </c>
      <c r="L208" s="1" t="s">
        <v>3</v>
      </c>
      <c r="M208" s="1" t="s">
        <v>3</v>
      </c>
    </row>
    <row r="209" spans="1:13" ht="29.5" thickBot="1" x14ac:dyDescent="0.4">
      <c r="A209" s="1">
        <v>2339</v>
      </c>
      <c r="B209" s="43" t="s">
        <v>446</v>
      </c>
      <c r="C209" s="43" t="s">
        <v>447</v>
      </c>
      <c r="D209" s="44">
        <v>100</v>
      </c>
      <c r="E209" s="45">
        <v>3</v>
      </c>
      <c r="F209" s="43" t="s">
        <v>166</v>
      </c>
      <c r="G209" s="46">
        <v>31835</v>
      </c>
      <c r="H209" s="1">
        <v>2</v>
      </c>
      <c r="I209" s="1">
        <v>4</v>
      </c>
      <c r="J209" s="1">
        <v>3</v>
      </c>
      <c r="K209" s="1" t="s">
        <v>7</v>
      </c>
      <c r="L209" s="1" t="s">
        <v>7</v>
      </c>
      <c r="M209" s="1" t="s">
        <v>7</v>
      </c>
    </row>
    <row r="210" spans="1:13" ht="58.5" thickBot="1" x14ac:dyDescent="0.4">
      <c r="A210" s="1">
        <v>4756</v>
      </c>
      <c r="B210" s="43" t="s">
        <v>448</v>
      </c>
      <c r="C210" s="47" t="s">
        <v>449</v>
      </c>
      <c r="D210" s="44">
        <v>168</v>
      </c>
      <c r="E210" s="45">
        <v>10</v>
      </c>
      <c r="F210" s="43" t="s">
        <v>124</v>
      </c>
      <c r="G210" s="46">
        <v>28729</v>
      </c>
      <c r="H210" s="1">
        <v>1</v>
      </c>
      <c r="I210" s="1">
        <v>2</v>
      </c>
      <c r="J210" s="1">
        <v>4</v>
      </c>
      <c r="K210" s="1" t="s">
        <v>7</v>
      </c>
      <c r="L210" s="1" t="s">
        <v>7</v>
      </c>
      <c r="M210" s="1" t="s">
        <v>3</v>
      </c>
    </row>
    <row r="211" spans="1:13" ht="44" thickBot="1" x14ac:dyDescent="0.4">
      <c r="A211" s="1">
        <v>4203</v>
      </c>
      <c r="B211" s="43" t="s">
        <v>450</v>
      </c>
      <c r="C211" s="43" t="s">
        <v>451</v>
      </c>
      <c r="D211" s="44">
        <v>64</v>
      </c>
      <c r="E211" s="45">
        <v>7</v>
      </c>
      <c r="F211" s="43" t="s">
        <v>114</v>
      </c>
      <c r="G211" s="46">
        <v>30283</v>
      </c>
      <c r="H211" s="1">
        <v>3</v>
      </c>
      <c r="I211" s="1">
        <v>3</v>
      </c>
      <c r="J211" s="1">
        <v>8</v>
      </c>
      <c r="K211" s="1" t="s">
        <v>7</v>
      </c>
      <c r="L211" s="1" t="s">
        <v>7</v>
      </c>
      <c r="M211" s="1" t="s">
        <v>3</v>
      </c>
    </row>
    <row r="212" spans="1:13" ht="58.5" thickBot="1" x14ac:dyDescent="0.4">
      <c r="A212" s="1">
        <v>3789</v>
      </c>
      <c r="B212" s="43" t="s">
        <v>452</v>
      </c>
      <c r="C212" s="43" t="s">
        <v>453</v>
      </c>
      <c r="D212" s="44">
        <v>225</v>
      </c>
      <c r="E212" s="45">
        <v>4</v>
      </c>
      <c r="F212" s="43" t="s">
        <v>6</v>
      </c>
      <c r="G212" s="46">
        <v>27375</v>
      </c>
      <c r="H212" s="1">
        <v>7</v>
      </c>
      <c r="I212" s="1">
        <v>3</v>
      </c>
      <c r="J212" s="1">
        <v>0</v>
      </c>
      <c r="K212" s="1" t="s">
        <v>3</v>
      </c>
      <c r="L212" s="1" t="s">
        <v>3</v>
      </c>
      <c r="M212" s="1" t="s">
        <v>3</v>
      </c>
    </row>
    <row r="213" spans="1:13" ht="44" thickBot="1" x14ac:dyDescent="0.4">
      <c r="A213" s="1">
        <v>3474</v>
      </c>
      <c r="B213" s="43" t="s">
        <v>454</v>
      </c>
      <c r="C213" s="43" t="s">
        <v>455</v>
      </c>
      <c r="D213" s="44">
        <v>85</v>
      </c>
      <c r="E213" s="45">
        <v>9</v>
      </c>
      <c r="F213" s="43" t="s">
        <v>78</v>
      </c>
      <c r="G213" s="46">
        <v>28225</v>
      </c>
      <c r="H213" s="1">
        <v>1</v>
      </c>
      <c r="I213" s="1">
        <v>1</v>
      </c>
      <c r="J213" s="1">
        <v>1</v>
      </c>
      <c r="K213" s="1" t="s">
        <v>3</v>
      </c>
      <c r="L213" s="1" t="s">
        <v>7</v>
      </c>
      <c r="M213" s="1" t="s">
        <v>3</v>
      </c>
    </row>
    <row r="214" spans="1:13" ht="29.5" thickBot="1" x14ac:dyDescent="0.4">
      <c r="A214" s="1">
        <v>4918</v>
      </c>
      <c r="B214" s="43" t="s">
        <v>456</v>
      </c>
      <c r="C214" s="43" t="s">
        <v>457</v>
      </c>
      <c r="D214" s="44">
        <v>126</v>
      </c>
      <c r="E214" s="45">
        <v>6</v>
      </c>
      <c r="F214" s="43" t="s">
        <v>6</v>
      </c>
      <c r="G214" s="46">
        <v>29824</v>
      </c>
      <c r="H214" s="1">
        <v>7</v>
      </c>
      <c r="I214" s="1">
        <v>4</v>
      </c>
      <c r="J214" s="1">
        <v>5</v>
      </c>
      <c r="K214" s="1" t="s">
        <v>3</v>
      </c>
      <c r="L214" s="1" t="s">
        <v>7</v>
      </c>
      <c r="M214" s="1" t="s">
        <v>7</v>
      </c>
    </row>
    <row r="215" spans="1:13" ht="58.5" thickBot="1" x14ac:dyDescent="0.4">
      <c r="A215" s="1">
        <v>4203</v>
      </c>
      <c r="B215" s="43" t="s">
        <v>458</v>
      </c>
      <c r="C215" s="43" t="s">
        <v>459</v>
      </c>
      <c r="D215" s="44">
        <v>259</v>
      </c>
      <c r="E215" s="45">
        <v>5</v>
      </c>
      <c r="F215" s="43" t="s">
        <v>21</v>
      </c>
      <c r="G215" s="46">
        <v>26755</v>
      </c>
      <c r="H215" s="1">
        <v>3</v>
      </c>
      <c r="I215" s="1">
        <v>2</v>
      </c>
      <c r="J215" s="1">
        <v>6</v>
      </c>
      <c r="K215" s="1" t="s">
        <v>3</v>
      </c>
      <c r="L215" s="1" t="s">
        <v>7</v>
      </c>
      <c r="M215" s="1" t="s">
        <v>7</v>
      </c>
    </row>
    <row r="216" spans="1:13" ht="29.5" thickBot="1" x14ac:dyDescent="0.4">
      <c r="A216" s="1">
        <v>4627</v>
      </c>
      <c r="B216" s="43" t="s">
        <v>460</v>
      </c>
      <c r="C216" s="43" t="s">
        <v>461</v>
      </c>
      <c r="D216" s="44">
        <v>296</v>
      </c>
      <c r="E216" s="45">
        <v>8</v>
      </c>
      <c r="F216" s="43" t="s">
        <v>24</v>
      </c>
      <c r="G216" s="46">
        <v>28675</v>
      </c>
      <c r="H216" s="1">
        <v>7</v>
      </c>
      <c r="I216" s="1">
        <v>3</v>
      </c>
      <c r="J216" s="1">
        <v>10</v>
      </c>
      <c r="K216" s="1" t="s">
        <v>7</v>
      </c>
      <c r="L216" s="1" t="s">
        <v>7</v>
      </c>
      <c r="M216" s="1" t="s">
        <v>3</v>
      </c>
    </row>
    <row r="217" spans="1:13" ht="29.5" thickBot="1" x14ac:dyDescent="0.4">
      <c r="A217" s="1">
        <v>4240</v>
      </c>
      <c r="B217" s="43" t="s">
        <v>462</v>
      </c>
      <c r="C217" s="43" t="s">
        <v>463</v>
      </c>
      <c r="D217" s="44">
        <v>215</v>
      </c>
      <c r="E217" s="45">
        <v>2</v>
      </c>
      <c r="F217" s="43" t="s">
        <v>129</v>
      </c>
      <c r="G217" s="46">
        <v>28602</v>
      </c>
      <c r="H217" s="1">
        <v>4</v>
      </c>
      <c r="I217" s="1">
        <v>3</v>
      </c>
      <c r="J217" s="1">
        <v>8</v>
      </c>
      <c r="K217" s="1" t="s">
        <v>7</v>
      </c>
      <c r="L217" s="1" t="s">
        <v>7</v>
      </c>
      <c r="M217" s="1" t="s">
        <v>3</v>
      </c>
    </row>
    <row r="218" spans="1:13" ht="29.5" thickBot="1" x14ac:dyDescent="0.4">
      <c r="A218" s="1">
        <v>3074</v>
      </c>
      <c r="B218" s="43" t="s">
        <v>464</v>
      </c>
      <c r="C218" s="43" t="s">
        <v>340</v>
      </c>
      <c r="D218" s="44">
        <v>199</v>
      </c>
      <c r="E218" s="45">
        <v>9</v>
      </c>
      <c r="F218" s="43" t="s">
        <v>16</v>
      </c>
      <c r="G218" s="46">
        <v>34637</v>
      </c>
      <c r="H218" s="1">
        <v>5</v>
      </c>
      <c r="I218" s="1">
        <v>5</v>
      </c>
      <c r="J218" s="1">
        <v>6</v>
      </c>
      <c r="K218" s="1" t="s">
        <v>7</v>
      </c>
      <c r="L218" s="1" t="s">
        <v>7</v>
      </c>
      <c r="M218" s="1" t="s">
        <v>3</v>
      </c>
    </row>
    <row r="219" spans="1:13" ht="44" thickBot="1" x14ac:dyDescent="0.4">
      <c r="A219" s="1">
        <v>3651</v>
      </c>
      <c r="B219" s="43" t="s">
        <v>465</v>
      </c>
      <c r="C219" s="43" t="s">
        <v>466</v>
      </c>
      <c r="D219" s="44">
        <v>261</v>
      </c>
      <c r="E219" s="45">
        <v>10</v>
      </c>
      <c r="F219" s="43" t="s">
        <v>176</v>
      </c>
      <c r="G219" s="46">
        <v>28610</v>
      </c>
      <c r="H219" s="1">
        <v>3</v>
      </c>
      <c r="I219" s="1">
        <v>2</v>
      </c>
      <c r="J219" s="1">
        <v>1</v>
      </c>
      <c r="K219" s="1" t="s">
        <v>3</v>
      </c>
      <c r="L219" s="1" t="s">
        <v>7</v>
      </c>
      <c r="M219" s="1" t="s">
        <v>3</v>
      </c>
    </row>
    <row r="220" spans="1:13" ht="58.5" thickBot="1" x14ac:dyDescent="0.4">
      <c r="A220" s="1">
        <v>2304</v>
      </c>
      <c r="B220" s="43" t="s">
        <v>467</v>
      </c>
      <c r="C220" s="43" t="s">
        <v>425</v>
      </c>
      <c r="D220" s="44">
        <v>80</v>
      </c>
      <c r="E220" s="45">
        <v>4</v>
      </c>
      <c r="F220" s="43" t="s">
        <v>151</v>
      </c>
      <c r="G220" s="46">
        <v>31089</v>
      </c>
      <c r="H220" s="1">
        <v>3</v>
      </c>
      <c r="I220" s="1">
        <v>4</v>
      </c>
      <c r="J220" s="1">
        <v>6</v>
      </c>
      <c r="K220" s="1" t="s">
        <v>7</v>
      </c>
      <c r="L220" s="1" t="s">
        <v>3</v>
      </c>
      <c r="M220" s="1" t="s">
        <v>3</v>
      </c>
    </row>
    <row r="221" spans="1:13" ht="44" thickBot="1" x14ac:dyDescent="0.4">
      <c r="A221" s="1">
        <v>2983</v>
      </c>
      <c r="B221" s="43" t="s">
        <v>468</v>
      </c>
      <c r="C221" s="43" t="s">
        <v>469</v>
      </c>
      <c r="D221" s="44">
        <v>88</v>
      </c>
      <c r="E221" s="45">
        <v>2</v>
      </c>
      <c r="F221" s="43" t="s">
        <v>81</v>
      </c>
      <c r="G221" s="46">
        <v>33547</v>
      </c>
      <c r="H221" s="1">
        <v>2</v>
      </c>
      <c r="I221" s="1">
        <v>4</v>
      </c>
      <c r="J221" s="1">
        <v>5</v>
      </c>
      <c r="K221" s="1" t="s">
        <v>3</v>
      </c>
      <c r="L221" s="1" t="s">
        <v>3</v>
      </c>
      <c r="M221" s="1" t="s">
        <v>3</v>
      </c>
    </row>
    <row r="222" spans="1:13" ht="44" thickBot="1" x14ac:dyDescent="0.4">
      <c r="A222" s="1">
        <v>4106</v>
      </c>
      <c r="B222" s="43" t="s">
        <v>470</v>
      </c>
      <c r="C222" s="43" t="s">
        <v>471</v>
      </c>
      <c r="D222" s="44">
        <v>279</v>
      </c>
      <c r="E222" s="45">
        <v>10</v>
      </c>
      <c r="F222" s="43" t="s">
        <v>54</v>
      </c>
      <c r="G222" s="46">
        <v>31595</v>
      </c>
      <c r="H222" s="1">
        <v>2</v>
      </c>
      <c r="I222" s="1">
        <v>5</v>
      </c>
      <c r="J222" s="1">
        <v>8</v>
      </c>
      <c r="K222" s="1" t="s">
        <v>7</v>
      </c>
      <c r="L222" s="1" t="s">
        <v>3</v>
      </c>
      <c r="M222" s="1" t="s">
        <v>7</v>
      </c>
    </row>
    <row r="223" spans="1:13" ht="44" thickBot="1" x14ac:dyDescent="0.4">
      <c r="A223" s="1">
        <v>5407</v>
      </c>
      <c r="B223" s="43" t="s">
        <v>472</v>
      </c>
      <c r="C223" s="43" t="s">
        <v>473</v>
      </c>
      <c r="D223" s="44">
        <v>69</v>
      </c>
      <c r="E223" s="45">
        <v>9</v>
      </c>
      <c r="F223" s="43" t="s">
        <v>24</v>
      </c>
      <c r="G223" s="46">
        <v>31662</v>
      </c>
      <c r="H223" s="1">
        <v>5</v>
      </c>
      <c r="I223" s="1">
        <v>3</v>
      </c>
      <c r="J223" s="1">
        <v>5</v>
      </c>
      <c r="K223" s="1" t="s">
        <v>7</v>
      </c>
      <c r="L223" s="1" t="s">
        <v>3</v>
      </c>
      <c r="M223" s="1" t="s">
        <v>7</v>
      </c>
    </row>
    <row r="224" spans="1:13" ht="44" thickBot="1" x14ac:dyDescent="0.4">
      <c r="A224" s="1">
        <v>3569</v>
      </c>
      <c r="B224" s="43" t="s">
        <v>474</v>
      </c>
      <c r="C224" s="43" t="s">
        <v>475</v>
      </c>
      <c r="D224" s="44">
        <v>54</v>
      </c>
      <c r="E224" s="45">
        <v>5</v>
      </c>
      <c r="F224" s="43" t="s">
        <v>151</v>
      </c>
      <c r="G224" s="46">
        <v>23974</v>
      </c>
      <c r="H224" s="1">
        <v>6</v>
      </c>
      <c r="I224" s="1">
        <v>3</v>
      </c>
      <c r="J224" s="1">
        <v>6</v>
      </c>
      <c r="K224" s="1" t="s">
        <v>3</v>
      </c>
      <c r="L224" s="1" t="s">
        <v>7</v>
      </c>
      <c r="M224" s="1" t="s">
        <v>7</v>
      </c>
    </row>
    <row r="225" spans="1:13" ht="29.5" thickBot="1" x14ac:dyDescent="0.4">
      <c r="A225" s="1">
        <v>3262</v>
      </c>
      <c r="B225" s="43" t="s">
        <v>476</v>
      </c>
      <c r="C225" s="43" t="s">
        <v>477</v>
      </c>
      <c r="D225" s="44">
        <v>40</v>
      </c>
      <c r="E225" s="45">
        <v>4</v>
      </c>
      <c r="F225" s="43" t="s">
        <v>69</v>
      </c>
      <c r="G225" s="46">
        <v>20416</v>
      </c>
      <c r="H225" s="1">
        <v>4</v>
      </c>
      <c r="I225" s="1">
        <v>5</v>
      </c>
      <c r="J225" s="1">
        <v>4</v>
      </c>
      <c r="K225" s="1" t="s">
        <v>3</v>
      </c>
      <c r="L225" s="1" t="s">
        <v>7</v>
      </c>
      <c r="M225" s="1" t="s">
        <v>3</v>
      </c>
    </row>
    <row r="226" spans="1:13" ht="29.5" thickBot="1" x14ac:dyDescent="0.4">
      <c r="A226" s="1">
        <v>4565</v>
      </c>
      <c r="B226" s="43" t="s">
        <v>478</v>
      </c>
      <c r="C226" s="43" t="s">
        <v>479</v>
      </c>
      <c r="D226" s="44">
        <v>47</v>
      </c>
      <c r="E226" s="45">
        <v>8</v>
      </c>
      <c r="F226" s="43" t="s">
        <v>21</v>
      </c>
      <c r="G226" s="46">
        <v>20918</v>
      </c>
      <c r="H226" s="1">
        <v>5</v>
      </c>
      <c r="I226" s="1">
        <v>5</v>
      </c>
      <c r="J226" s="1">
        <v>9</v>
      </c>
      <c r="K226" s="1" t="s">
        <v>7</v>
      </c>
      <c r="L226" s="1" t="s">
        <v>7</v>
      </c>
      <c r="M226" s="1" t="s">
        <v>7</v>
      </c>
    </row>
    <row r="227" spans="1:13" ht="58.5" thickBot="1" x14ac:dyDescent="0.4">
      <c r="A227" s="1">
        <v>4457</v>
      </c>
      <c r="B227" s="43" t="s">
        <v>480</v>
      </c>
      <c r="C227" s="43" t="s">
        <v>481</v>
      </c>
      <c r="D227" s="44">
        <v>69</v>
      </c>
      <c r="E227" s="45">
        <v>2</v>
      </c>
      <c r="F227" s="43" t="s">
        <v>233</v>
      </c>
      <c r="G227" s="46">
        <v>27121</v>
      </c>
      <c r="H227" s="1">
        <v>1</v>
      </c>
      <c r="I227" s="1">
        <v>1</v>
      </c>
      <c r="J227" s="1">
        <v>10</v>
      </c>
      <c r="K227" s="1" t="s">
        <v>3</v>
      </c>
      <c r="L227" s="1" t="s">
        <v>3</v>
      </c>
      <c r="M227" s="1" t="s">
        <v>7</v>
      </c>
    </row>
    <row r="228" spans="1:13" ht="58.5" thickBot="1" x14ac:dyDescent="0.4">
      <c r="A228" s="1">
        <v>4598</v>
      </c>
      <c r="B228" s="43" t="s">
        <v>482</v>
      </c>
      <c r="C228" s="43" t="s">
        <v>483</v>
      </c>
      <c r="D228" s="44">
        <v>145</v>
      </c>
      <c r="E228" s="45">
        <v>9</v>
      </c>
      <c r="F228" s="43" t="s">
        <v>45</v>
      </c>
      <c r="G228" s="46">
        <v>21470</v>
      </c>
      <c r="H228" s="1">
        <v>3</v>
      </c>
      <c r="I228" s="1">
        <v>1</v>
      </c>
      <c r="J228" s="1">
        <v>1</v>
      </c>
      <c r="K228" s="1" t="s">
        <v>3</v>
      </c>
      <c r="L228" s="1" t="s">
        <v>7</v>
      </c>
      <c r="M228" s="1" t="s">
        <v>3</v>
      </c>
    </row>
    <row r="229" spans="1:13" ht="58.5" thickBot="1" x14ac:dyDescent="0.4">
      <c r="A229" s="1">
        <v>2810</v>
      </c>
      <c r="B229" s="43" t="s">
        <v>484</v>
      </c>
      <c r="C229" s="43" t="s">
        <v>280</v>
      </c>
      <c r="D229" s="44">
        <v>153</v>
      </c>
      <c r="E229" s="45">
        <v>3</v>
      </c>
      <c r="F229" s="43" t="s">
        <v>21</v>
      </c>
      <c r="G229" s="46">
        <v>32740</v>
      </c>
      <c r="H229" s="1">
        <v>7</v>
      </c>
      <c r="I229" s="1">
        <v>2</v>
      </c>
      <c r="J229" s="1">
        <v>2</v>
      </c>
      <c r="K229" s="1" t="s">
        <v>7</v>
      </c>
      <c r="L229" s="1" t="s">
        <v>3</v>
      </c>
      <c r="M229" s="1" t="s">
        <v>3</v>
      </c>
    </row>
    <row r="230" spans="1:13" ht="58.5" thickBot="1" x14ac:dyDescent="0.4">
      <c r="A230" s="1">
        <v>4801</v>
      </c>
      <c r="B230" s="43" t="s">
        <v>485</v>
      </c>
      <c r="C230" s="43" t="s">
        <v>318</v>
      </c>
      <c r="D230" s="44">
        <v>231</v>
      </c>
      <c r="E230" s="45">
        <v>3</v>
      </c>
      <c r="F230" s="43" t="s">
        <v>60</v>
      </c>
      <c r="G230" s="46">
        <v>22439</v>
      </c>
      <c r="H230" s="1">
        <v>4</v>
      </c>
      <c r="I230" s="1">
        <v>1</v>
      </c>
      <c r="J230" s="1">
        <v>0</v>
      </c>
      <c r="K230" s="1" t="s">
        <v>3</v>
      </c>
      <c r="L230" s="1" t="s">
        <v>7</v>
      </c>
      <c r="M230" s="1" t="s">
        <v>3</v>
      </c>
    </row>
    <row r="231" spans="1:13" ht="44" thickBot="1" x14ac:dyDescent="0.4">
      <c r="A231" s="1">
        <v>5575</v>
      </c>
      <c r="B231" s="43" t="s">
        <v>486</v>
      </c>
      <c r="C231" s="43" t="s">
        <v>487</v>
      </c>
      <c r="D231" s="44">
        <v>142</v>
      </c>
      <c r="E231" s="45">
        <v>4</v>
      </c>
      <c r="F231" s="43" t="s">
        <v>6</v>
      </c>
      <c r="G231" s="46">
        <v>21389</v>
      </c>
      <c r="H231" s="1">
        <v>6</v>
      </c>
      <c r="I231" s="1">
        <v>2</v>
      </c>
      <c r="J231" s="1">
        <v>1</v>
      </c>
      <c r="K231" s="1" t="s">
        <v>7</v>
      </c>
      <c r="L231" s="1" t="s">
        <v>7</v>
      </c>
      <c r="M231" s="1" t="s">
        <v>3</v>
      </c>
    </row>
    <row r="232" spans="1:13" ht="44" thickBot="1" x14ac:dyDescent="0.4">
      <c r="A232" s="1">
        <v>3239</v>
      </c>
      <c r="B232" s="43" t="s">
        <v>488</v>
      </c>
      <c r="C232" s="43" t="s">
        <v>489</v>
      </c>
      <c r="D232" s="44">
        <v>54</v>
      </c>
      <c r="E232" s="45">
        <v>9</v>
      </c>
      <c r="F232" s="43" t="s">
        <v>40</v>
      </c>
      <c r="G232" s="46">
        <v>24432</v>
      </c>
      <c r="H232" s="1">
        <v>7</v>
      </c>
      <c r="I232" s="1">
        <v>5</v>
      </c>
      <c r="J232" s="1">
        <v>2</v>
      </c>
      <c r="K232" s="1" t="s">
        <v>3</v>
      </c>
      <c r="L232" s="1" t="s">
        <v>3</v>
      </c>
      <c r="M232" s="1" t="s">
        <v>3</v>
      </c>
    </row>
    <row r="233" spans="1:13" ht="29.5" thickBot="1" x14ac:dyDescent="0.4">
      <c r="A233" s="1">
        <v>5308</v>
      </c>
      <c r="B233" s="43" t="s">
        <v>490</v>
      </c>
      <c r="C233" s="43" t="s">
        <v>491</v>
      </c>
      <c r="D233" s="44">
        <v>169</v>
      </c>
      <c r="E233" s="45">
        <v>7</v>
      </c>
      <c r="F233" s="43" t="s">
        <v>50</v>
      </c>
      <c r="G233" s="46">
        <v>25294</v>
      </c>
      <c r="H233" s="1">
        <v>3</v>
      </c>
      <c r="I233" s="1">
        <v>3</v>
      </c>
      <c r="J233" s="1">
        <v>3</v>
      </c>
      <c r="K233" s="1" t="s">
        <v>3</v>
      </c>
      <c r="L233" s="1" t="s">
        <v>3</v>
      </c>
      <c r="M233" s="1" t="s">
        <v>7</v>
      </c>
    </row>
    <row r="234" spans="1:13" ht="29.5" thickBot="1" x14ac:dyDescent="0.4">
      <c r="A234" s="1">
        <v>3660</v>
      </c>
      <c r="B234" s="43" t="s">
        <v>492</v>
      </c>
      <c r="C234" s="43" t="s">
        <v>493</v>
      </c>
      <c r="D234" s="44">
        <v>280</v>
      </c>
      <c r="E234" s="45">
        <v>3</v>
      </c>
      <c r="F234" s="43" t="s">
        <v>117</v>
      </c>
      <c r="G234" s="46">
        <v>27110</v>
      </c>
      <c r="H234" s="1">
        <v>7</v>
      </c>
      <c r="I234" s="1">
        <v>2</v>
      </c>
      <c r="J234" s="1">
        <v>8</v>
      </c>
      <c r="K234" s="1" t="s">
        <v>3</v>
      </c>
      <c r="L234" s="1" t="s">
        <v>7</v>
      </c>
      <c r="M234" s="1" t="s">
        <v>3</v>
      </c>
    </row>
    <row r="235" spans="1:13" ht="58.5" thickBot="1" x14ac:dyDescent="0.4">
      <c r="A235" s="1">
        <v>3312</v>
      </c>
      <c r="B235" s="43" t="s">
        <v>494</v>
      </c>
      <c r="C235" s="43" t="s">
        <v>495</v>
      </c>
      <c r="D235" s="44">
        <v>95</v>
      </c>
      <c r="E235" s="45">
        <v>2</v>
      </c>
      <c r="F235" s="43" t="s">
        <v>13</v>
      </c>
      <c r="G235" s="46">
        <v>22569</v>
      </c>
      <c r="H235" s="1">
        <v>5</v>
      </c>
      <c r="I235" s="1">
        <v>4</v>
      </c>
      <c r="J235" s="1">
        <v>5</v>
      </c>
      <c r="K235" s="1" t="s">
        <v>3</v>
      </c>
      <c r="L235" s="1" t="s">
        <v>3</v>
      </c>
      <c r="M235" s="1" t="s">
        <v>7</v>
      </c>
    </row>
    <row r="236" spans="1:13" ht="44" thickBot="1" x14ac:dyDescent="0.4">
      <c r="A236" s="1">
        <v>5402</v>
      </c>
      <c r="B236" s="43" t="s">
        <v>496</v>
      </c>
      <c r="C236" s="43" t="s">
        <v>497</v>
      </c>
      <c r="D236" s="44">
        <v>186</v>
      </c>
      <c r="E236" s="45">
        <v>8</v>
      </c>
      <c r="F236" s="43" t="s">
        <v>57</v>
      </c>
      <c r="G236" s="46">
        <v>33966</v>
      </c>
      <c r="H236" s="1">
        <v>2</v>
      </c>
      <c r="I236" s="1">
        <v>4</v>
      </c>
      <c r="J236" s="1">
        <v>5</v>
      </c>
      <c r="K236" s="1" t="s">
        <v>7</v>
      </c>
      <c r="L236" s="1" t="s">
        <v>3</v>
      </c>
      <c r="M236" s="1" t="s">
        <v>7</v>
      </c>
    </row>
    <row r="237" spans="1:13" ht="29.5" thickBot="1" x14ac:dyDescent="0.4">
      <c r="A237" s="1">
        <v>4067</v>
      </c>
      <c r="B237" s="43" t="s">
        <v>498</v>
      </c>
      <c r="C237" s="43" t="s">
        <v>459</v>
      </c>
      <c r="D237" s="44">
        <v>271</v>
      </c>
      <c r="E237" s="45">
        <v>3</v>
      </c>
      <c r="F237" s="43" t="s">
        <v>40</v>
      </c>
      <c r="G237" s="46">
        <v>30087</v>
      </c>
      <c r="H237" s="1">
        <v>6</v>
      </c>
      <c r="I237" s="1">
        <v>3</v>
      </c>
      <c r="J237" s="1">
        <v>0</v>
      </c>
      <c r="K237" s="1" t="s">
        <v>7</v>
      </c>
      <c r="L237" s="1" t="s">
        <v>7</v>
      </c>
      <c r="M237" s="1" t="s">
        <v>7</v>
      </c>
    </row>
    <row r="238" spans="1:13" ht="44" thickBot="1" x14ac:dyDescent="0.4">
      <c r="A238" s="1">
        <v>5253</v>
      </c>
      <c r="B238" s="43" t="s">
        <v>499</v>
      </c>
      <c r="C238" s="43" t="s">
        <v>500</v>
      </c>
      <c r="D238" s="44">
        <v>185</v>
      </c>
      <c r="E238" s="45">
        <v>7</v>
      </c>
      <c r="F238" s="43" t="s">
        <v>114</v>
      </c>
      <c r="G238" s="46">
        <v>30702</v>
      </c>
      <c r="H238" s="1">
        <v>4</v>
      </c>
      <c r="I238" s="1">
        <v>1</v>
      </c>
      <c r="J238" s="1">
        <v>4</v>
      </c>
      <c r="K238" s="1" t="s">
        <v>3</v>
      </c>
      <c r="L238" s="1" t="s">
        <v>3</v>
      </c>
      <c r="M238" s="1" t="s">
        <v>3</v>
      </c>
    </row>
    <row r="239" spans="1:13" ht="44" thickBot="1" x14ac:dyDescent="0.4">
      <c r="A239" s="1">
        <v>4412</v>
      </c>
      <c r="B239" s="43" t="s">
        <v>501</v>
      </c>
      <c r="C239" s="43" t="s">
        <v>502</v>
      </c>
      <c r="D239" s="44">
        <v>184</v>
      </c>
      <c r="E239" s="45">
        <v>8</v>
      </c>
      <c r="F239" s="43" t="s">
        <v>176</v>
      </c>
      <c r="G239" s="46">
        <v>31129</v>
      </c>
      <c r="H239" s="1">
        <v>4</v>
      </c>
      <c r="I239" s="1">
        <v>1</v>
      </c>
      <c r="J239" s="1">
        <v>3</v>
      </c>
      <c r="K239" s="1" t="s">
        <v>3</v>
      </c>
      <c r="L239" s="1" t="s">
        <v>7</v>
      </c>
      <c r="M239" s="1" t="s">
        <v>7</v>
      </c>
    </row>
    <row r="240" spans="1:13" ht="58.5" thickBot="1" x14ac:dyDescent="0.4">
      <c r="A240" s="1">
        <v>3911</v>
      </c>
      <c r="B240" s="43" t="s">
        <v>503</v>
      </c>
      <c r="C240" s="43" t="s">
        <v>504</v>
      </c>
      <c r="D240" s="44">
        <v>45</v>
      </c>
      <c r="E240" s="45">
        <v>6</v>
      </c>
      <c r="F240" s="43" t="s">
        <v>21</v>
      </c>
      <c r="G240" s="46">
        <v>33093</v>
      </c>
      <c r="H240" s="1">
        <v>6</v>
      </c>
      <c r="I240" s="1">
        <v>1</v>
      </c>
      <c r="J240" s="1">
        <v>9</v>
      </c>
      <c r="K240" s="1" t="s">
        <v>3</v>
      </c>
      <c r="L240" s="1" t="s">
        <v>3</v>
      </c>
      <c r="M240" s="1" t="s">
        <v>3</v>
      </c>
    </row>
    <row r="241" spans="1:13" ht="44" thickBot="1" x14ac:dyDescent="0.4">
      <c r="A241" s="1">
        <v>3924</v>
      </c>
      <c r="B241" s="43" t="s">
        <v>505</v>
      </c>
      <c r="C241" s="43" t="s">
        <v>506</v>
      </c>
      <c r="D241" s="44">
        <v>169</v>
      </c>
      <c r="E241" s="45">
        <v>3</v>
      </c>
      <c r="F241" s="43" t="s">
        <v>151</v>
      </c>
      <c r="G241" s="46">
        <v>25474</v>
      </c>
      <c r="H241" s="1">
        <v>7</v>
      </c>
      <c r="I241" s="1">
        <v>2</v>
      </c>
      <c r="J241" s="1">
        <v>8</v>
      </c>
      <c r="K241" s="1" t="s">
        <v>3</v>
      </c>
      <c r="L241" s="1" t="s">
        <v>3</v>
      </c>
      <c r="M241" s="1" t="s">
        <v>3</v>
      </c>
    </row>
    <row r="242" spans="1:13" ht="29.5" thickBot="1" x14ac:dyDescent="0.4">
      <c r="A242" s="1">
        <v>5584</v>
      </c>
      <c r="B242" s="43" t="s">
        <v>507</v>
      </c>
      <c r="C242" s="43" t="s">
        <v>508</v>
      </c>
      <c r="D242" s="44">
        <v>201</v>
      </c>
      <c r="E242" s="45">
        <v>4</v>
      </c>
      <c r="F242" s="43" t="s">
        <v>78</v>
      </c>
      <c r="G242" s="46">
        <v>31609</v>
      </c>
      <c r="H242" s="1">
        <v>4</v>
      </c>
      <c r="I242" s="1">
        <v>3</v>
      </c>
      <c r="J242" s="1">
        <v>4</v>
      </c>
      <c r="K242" s="1" t="s">
        <v>3</v>
      </c>
      <c r="L242" s="1" t="s">
        <v>3</v>
      </c>
      <c r="M242" s="1" t="s">
        <v>7</v>
      </c>
    </row>
    <row r="243" spans="1:13" ht="44" thickBot="1" x14ac:dyDescent="0.4">
      <c r="A243" s="1">
        <v>5284</v>
      </c>
      <c r="B243" s="43" t="s">
        <v>509</v>
      </c>
      <c r="C243" s="43" t="s">
        <v>510</v>
      </c>
      <c r="D243" s="44">
        <v>175</v>
      </c>
      <c r="E243" s="45">
        <v>6</v>
      </c>
      <c r="F243" s="43" t="s">
        <v>111</v>
      </c>
      <c r="G243" s="46">
        <v>27371</v>
      </c>
      <c r="H243" s="1">
        <v>6</v>
      </c>
      <c r="I243" s="1">
        <v>2</v>
      </c>
      <c r="J243" s="1">
        <v>9</v>
      </c>
      <c r="K243" s="1" t="s">
        <v>3</v>
      </c>
      <c r="L243" s="1" t="s">
        <v>3</v>
      </c>
      <c r="M243" s="1" t="s">
        <v>7</v>
      </c>
    </row>
    <row r="244" spans="1:13" ht="44" thickBot="1" x14ac:dyDescent="0.4">
      <c r="A244" s="1">
        <v>2521</v>
      </c>
      <c r="B244" s="43" t="s">
        <v>511</v>
      </c>
      <c r="C244" s="43" t="s">
        <v>512</v>
      </c>
      <c r="D244" s="44">
        <v>263</v>
      </c>
      <c r="E244" s="45">
        <v>9</v>
      </c>
      <c r="F244" s="43" t="s">
        <v>117</v>
      </c>
      <c r="G244" s="46">
        <v>22719</v>
      </c>
      <c r="H244" s="1">
        <v>2</v>
      </c>
      <c r="I244" s="1">
        <v>5</v>
      </c>
      <c r="J244" s="1">
        <v>4</v>
      </c>
      <c r="K244" s="1" t="s">
        <v>7</v>
      </c>
      <c r="L244" s="1" t="s">
        <v>7</v>
      </c>
      <c r="M244" s="1" t="s">
        <v>7</v>
      </c>
    </row>
    <row r="245" spans="1:13" ht="58.5" thickBot="1" x14ac:dyDescent="0.4">
      <c r="A245" s="1">
        <v>5305</v>
      </c>
      <c r="B245" s="43" t="s">
        <v>513</v>
      </c>
      <c r="C245" s="43" t="s">
        <v>514</v>
      </c>
      <c r="D245" s="44">
        <v>126</v>
      </c>
      <c r="E245" s="45">
        <v>3</v>
      </c>
      <c r="F245" s="43" t="s">
        <v>57</v>
      </c>
      <c r="G245" s="46">
        <v>21336</v>
      </c>
      <c r="H245" s="1">
        <v>6</v>
      </c>
      <c r="I245" s="1">
        <v>3</v>
      </c>
      <c r="J245" s="1">
        <v>5</v>
      </c>
      <c r="K245" s="1" t="s">
        <v>7</v>
      </c>
      <c r="L245" s="1" t="s">
        <v>7</v>
      </c>
      <c r="M245" s="1" t="s">
        <v>7</v>
      </c>
    </row>
    <row r="246" spans="1:13" ht="44" thickBot="1" x14ac:dyDescent="0.4">
      <c r="A246" s="1">
        <v>2468</v>
      </c>
      <c r="B246" s="43" t="s">
        <v>515</v>
      </c>
      <c r="C246" s="43" t="s">
        <v>516</v>
      </c>
      <c r="D246" s="44">
        <v>71</v>
      </c>
      <c r="E246" s="45">
        <v>1</v>
      </c>
      <c r="F246" s="43" t="s">
        <v>134</v>
      </c>
      <c r="G246" s="46">
        <v>32079</v>
      </c>
      <c r="H246" s="1">
        <v>6</v>
      </c>
      <c r="I246" s="1">
        <v>1</v>
      </c>
      <c r="J246" s="1">
        <v>6</v>
      </c>
      <c r="K246" s="1" t="s">
        <v>7</v>
      </c>
      <c r="L246" s="1" t="s">
        <v>3</v>
      </c>
      <c r="M246" s="1" t="s">
        <v>7</v>
      </c>
    </row>
    <row r="247" spans="1:13" ht="44" thickBot="1" x14ac:dyDescent="0.4">
      <c r="A247" s="1">
        <v>4753</v>
      </c>
      <c r="B247" s="43" t="s">
        <v>517</v>
      </c>
      <c r="C247" s="43" t="s">
        <v>518</v>
      </c>
      <c r="D247" s="44">
        <v>283</v>
      </c>
      <c r="E247" s="45">
        <v>8</v>
      </c>
      <c r="F247" s="43" t="s">
        <v>134</v>
      </c>
      <c r="G247" s="46">
        <v>23107</v>
      </c>
      <c r="H247" s="1">
        <v>3</v>
      </c>
      <c r="I247" s="1">
        <v>2</v>
      </c>
      <c r="J247" s="1">
        <v>3</v>
      </c>
      <c r="K247" s="1" t="s">
        <v>3</v>
      </c>
      <c r="L247" s="1" t="s">
        <v>3</v>
      </c>
      <c r="M247" s="1" t="s">
        <v>7</v>
      </c>
    </row>
    <row r="248" spans="1:13" ht="29.5" thickBot="1" x14ac:dyDescent="0.4">
      <c r="A248" s="1">
        <v>2722</v>
      </c>
      <c r="B248" s="43" t="s">
        <v>519</v>
      </c>
      <c r="C248" s="43" t="s">
        <v>223</v>
      </c>
      <c r="D248" s="44">
        <v>122</v>
      </c>
      <c r="E248" s="45">
        <v>2</v>
      </c>
      <c r="F248" s="43" t="s">
        <v>111</v>
      </c>
      <c r="G248" s="46">
        <v>28383</v>
      </c>
      <c r="H248" s="1">
        <v>7</v>
      </c>
      <c r="I248" s="1">
        <v>4</v>
      </c>
      <c r="J248" s="1">
        <v>9</v>
      </c>
      <c r="K248" s="1" t="s">
        <v>7</v>
      </c>
      <c r="L248" s="1" t="s">
        <v>3</v>
      </c>
      <c r="M248" s="1" t="s">
        <v>7</v>
      </c>
    </row>
    <row r="249" spans="1:13" ht="58.5" thickBot="1" x14ac:dyDescent="0.4">
      <c r="A249" s="1">
        <v>4717</v>
      </c>
      <c r="B249" s="43" t="s">
        <v>520</v>
      </c>
      <c r="C249" s="43" t="s">
        <v>521</v>
      </c>
      <c r="D249" s="44">
        <v>139</v>
      </c>
      <c r="E249" s="45">
        <v>2</v>
      </c>
      <c r="F249" s="43" t="s">
        <v>60</v>
      </c>
      <c r="G249" s="46">
        <v>21572</v>
      </c>
      <c r="H249" s="1">
        <v>1</v>
      </c>
      <c r="I249" s="1">
        <v>4</v>
      </c>
      <c r="J249" s="1">
        <v>1</v>
      </c>
      <c r="K249" s="1" t="s">
        <v>7</v>
      </c>
      <c r="L249" s="1" t="s">
        <v>3</v>
      </c>
      <c r="M249" s="1" t="s">
        <v>7</v>
      </c>
    </row>
    <row r="250" spans="1:13" ht="58.5" thickBot="1" x14ac:dyDescent="0.4">
      <c r="A250" s="1">
        <v>3640</v>
      </c>
      <c r="B250" s="43" t="s">
        <v>522</v>
      </c>
      <c r="C250" s="43" t="s">
        <v>523</v>
      </c>
      <c r="D250" s="44">
        <v>255</v>
      </c>
      <c r="E250" s="45">
        <v>9</v>
      </c>
      <c r="F250" s="43" t="s">
        <v>6</v>
      </c>
      <c r="G250" s="46">
        <v>23485</v>
      </c>
      <c r="H250" s="1">
        <v>4</v>
      </c>
      <c r="I250" s="1">
        <v>2</v>
      </c>
      <c r="J250" s="1">
        <v>6</v>
      </c>
      <c r="K250" s="1" t="s">
        <v>3</v>
      </c>
      <c r="L250" s="1" t="s">
        <v>3</v>
      </c>
      <c r="M250" s="1" t="s">
        <v>3</v>
      </c>
    </row>
    <row r="251" spans="1:13" ht="44" thickBot="1" x14ac:dyDescent="0.4">
      <c r="A251" s="1">
        <v>3083</v>
      </c>
      <c r="B251" s="43" t="s">
        <v>524</v>
      </c>
      <c r="C251" s="43" t="s">
        <v>525</v>
      </c>
      <c r="D251" s="44">
        <v>129</v>
      </c>
      <c r="E251" s="45">
        <v>1</v>
      </c>
      <c r="F251" s="43" t="s">
        <v>54</v>
      </c>
      <c r="G251" s="46">
        <v>20849</v>
      </c>
      <c r="H251" s="1">
        <v>6</v>
      </c>
      <c r="I251" s="1">
        <v>4</v>
      </c>
      <c r="J251" s="1">
        <v>9</v>
      </c>
      <c r="K251" s="1" t="s">
        <v>3</v>
      </c>
      <c r="L251" s="1" t="s">
        <v>3</v>
      </c>
      <c r="M251" s="1" t="s">
        <v>3</v>
      </c>
    </row>
    <row r="252" spans="1:13" ht="44" thickBot="1" x14ac:dyDescent="0.4">
      <c r="A252" s="1">
        <v>3011</v>
      </c>
      <c r="B252" s="43" t="s">
        <v>526</v>
      </c>
      <c r="C252" s="43" t="s">
        <v>527</v>
      </c>
      <c r="D252" s="44">
        <v>222</v>
      </c>
      <c r="E252" s="45">
        <v>7</v>
      </c>
      <c r="F252" s="43" t="s">
        <v>134</v>
      </c>
      <c r="G252" s="46">
        <v>32425</v>
      </c>
      <c r="H252" s="1">
        <v>5</v>
      </c>
      <c r="I252" s="1">
        <v>3</v>
      </c>
      <c r="J252" s="1">
        <v>6</v>
      </c>
      <c r="K252" s="1" t="s">
        <v>3</v>
      </c>
      <c r="L252" s="1" t="s">
        <v>7</v>
      </c>
      <c r="M252" s="1" t="s">
        <v>3</v>
      </c>
    </row>
    <row r="253" spans="1:13" ht="58.5" thickBot="1" x14ac:dyDescent="0.4">
      <c r="A253" s="1">
        <v>2312</v>
      </c>
      <c r="B253" s="43" t="s">
        <v>528</v>
      </c>
      <c r="C253" s="43" t="s">
        <v>529</v>
      </c>
      <c r="D253" s="44">
        <v>160</v>
      </c>
      <c r="E253" s="45">
        <v>6</v>
      </c>
      <c r="F253" s="43" t="s">
        <v>45</v>
      </c>
      <c r="G253" s="46">
        <v>29969</v>
      </c>
      <c r="H253" s="1">
        <v>1</v>
      </c>
      <c r="I253" s="1">
        <v>1</v>
      </c>
      <c r="J253" s="1">
        <v>4</v>
      </c>
      <c r="K253" s="1" t="s">
        <v>3</v>
      </c>
      <c r="L253" s="1" t="s">
        <v>7</v>
      </c>
      <c r="M253" s="1" t="s">
        <v>3</v>
      </c>
    </row>
    <row r="254" spans="1:13" ht="44" thickBot="1" x14ac:dyDescent="0.4">
      <c r="A254" s="1">
        <v>3413</v>
      </c>
      <c r="B254" s="43" t="s">
        <v>530</v>
      </c>
      <c r="C254" s="43" t="s">
        <v>531</v>
      </c>
      <c r="D254" s="44">
        <v>277</v>
      </c>
      <c r="E254" s="45">
        <v>3</v>
      </c>
      <c r="F254" s="43" t="s">
        <v>176</v>
      </c>
      <c r="G254" s="46">
        <v>27344</v>
      </c>
      <c r="H254" s="1">
        <v>3</v>
      </c>
      <c r="I254" s="1">
        <v>4</v>
      </c>
      <c r="J254" s="1">
        <v>4</v>
      </c>
      <c r="K254" s="1" t="s">
        <v>3</v>
      </c>
      <c r="L254" s="1" t="s">
        <v>7</v>
      </c>
      <c r="M254" s="1" t="s">
        <v>7</v>
      </c>
    </row>
    <row r="255" spans="1:13" ht="44" thickBot="1" x14ac:dyDescent="0.4">
      <c r="A255" s="1">
        <v>2582</v>
      </c>
      <c r="B255" s="43" t="s">
        <v>532</v>
      </c>
      <c r="C255" s="43" t="s">
        <v>533</v>
      </c>
      <c r="D255" s="44">
        <v>300</v>
      </c>
      <c r="E255" s="45">
        <v>6</v>
      </c>
      <c r="F255" s="43" t="s">
        <v>171</v>
      </c>
      <c r="G255" s="46">
        <v>21412</v>
      </c>
      <c r="H255" s="1">
        <v>6</v>
      </c>
      <c r="I255" s="1">
        <v>4</v>
      </c>
      <c r="J255" s="1">
        <v>9</v>
      </c>
      <c r="K255" s="1" t="s">
        <v>7</v>
      </c>
      <c r="L255" s="1" t="s">
        <v>3</v>
      </c>
      <c r="M255" s="1" t="s">
        <v>3</v>
      </c>
    </row>
    <row r="256" spans="1:13" ht="29.5" thickBot="1" x14ac:dyDescent="0.4">
      <c r="A256" s="1">
        <v>3561</v>
      </c>
      <c r="B256" s="43" t="s">
        <v>534</v>
      </c>
      <c r="C256" s="43" t="s">
        <v>535</v>
      </c>
      <c r="D256" s="44">
        <v>64</v>
      </c>
      <c r="E256" s="45">
        <v>6</v>
      </c>
      <c r="F256" s="43" t="s">
        <v>32</v>
      </c>
      <c r="G256" s="46">
        <v>34630</v>
      </c>
      <c r="H256" s="1">
        <v>7</v>
      </c>
      <c r="I256" s="1">
        <v>1</v>
      </c>
      <c r="J256" s="1">
        <v>8</v>
      </c>
      <c r="K256" s="1" t="s">
        <v>3</v>
      </c>
      <c r="L256" s="1" t="s">
        <v>7</v>
      </c>
      <c r="M256" s="1" t="s">
        <v>3</v>
      </c>
    </row>
    <row r="257" spans="1:13" ht="44" thickBot="1" x14ac:dyDescent="0.4">
      <c r="A257" s="1">
        <v>3133</v>
      </c>
      <c r="B257" s="43" t="s">
        <v>536</v>
      </c>
      <c r="C257" s="43" t="s">
        <v>537</v>
      </c>
      <c r="D257" s="44">
        <v>67</v>
      </c>
      <c r="E257" s="45">
        <v>3</v>
      </c>
      <c r="F257" s="43" t="s">
        <v>176</v>
      </c>
      <c r="G257" s="46">
        <v>23159</v>
      </c>
      <c r="H257" s="1">
        <v>7</v>
      </c>
      <c r="I257" s="1">
        <v>5</v>
      </c>
      <c r="J257" s="1">
        <v>8</v>
      </c>
      <c r="K257" s="1" t="s">
        <v>7</v>
      </c>
      <c r="L257" s="1" t="s">
        <v>7</v>
      </c>
      <c r="M257" s="1" t="s">
        <v>7</v>
      </c>
    </row>
    <row r="258" spans="1:13" ht="44" thickBot="1" x14ac:dyDescent="0.4">
      <c r="A258" s="1">
        <v>4080</v>
      </c>
      <c r="B258" s="43" t="s">
        <v>538</v>
      </c>
      <c r="C258" s="47" t="s">
        <v>539</v>
      </c>
      <c r="D258" s="44">
        <v>237</v>
      </c>
      <c r="E258" s="45">
        <v>8</v>
      </c>
      <c r="F258" s="43" t="s">
        <v>40</v>
      </c>
      <c r="G258" s="46">
        <v>24077</v>
      </c>
      <c r="H258" s="1">
        <v>2</v>
      </c>
      <c r="I258" s="1">
        <v>4</v>
      </c>
      <c r="J258" s="1">
        <v>1</v>
      </c>
      <c r="K258" s="1" t="s">
        <v>7</v>
      </c>
      <c r="L258" s="1" t="s">
        <v>3</v>
      </c>
      <c r="M258" s="1" t="s">
        <v>7</v>
      </c>
    </row>
    <row r="259" spans="1:13" ht="58.5" thickBot="1" x14ac:dyDescent="0.4">
      <c r="A259" s="1">
        <v>2680</v>
      </c>
      <c r="B259" s="43" t="s">
        <v>540</v>
      </c>
      <c r="C259" s="43" t="s">
        <v>541</v>
      </c>
      <c r="D259" s="44">
        <v>167</v>
      </c>
      <c r="E259" s="45">
        <v>10</v>
      </c>
      <c r="F259" s="43" t="s">
        <v>114</v>
      </c>
      <c r="G259" s="46">
        <v>34517</v>
      </c>
      <c r="H259" s="1">
        <v>3</v>
      </c>
      <c r="I259" s="1">
        <v>1</v>
      </c>
      <c r="J259" s="1">
        <v>6</v>
      </c>
      <c r="K259" s="1" t="s">
        <v>7</v>
      </c>
      <c r="L259" s="1" t="s">
        <v>3</v>
      </c>
      <c r="M259" s="1" t="s">
        <v>7</v>
      </c>
    </row>
    <row r="260" spans="1:13" ht="44" thickBot="1" x14ac:dyDescent="0.4">
      <c r="A260" s="1">
        <v>3823</v>
      </c>
      <c r="B260" s="43" t="s">
        <v>542</v>
      </c>
      <c r="C260" s="43" t="s">
        <v>543</v>
      </c>
      <c r="D260" s="44">
        <v>128</v>
      </c>
      <c r="E260" s="45">
        <v>3</v>
      </c>
      <c r="F260" s="43" t="s">
        <v>6</v>
      </c>
      <c r="G260" s="46">
        <v>23835</v>
      </c>
      <c r="H260" s="1">
        <v>5</v>
      </c>
      <c r="I260" s="1">
        <v>5</v>
      </c>
      <c r="J260" s="1">
        <v>3</v>
      </c>
      <c r="K260" s="1" t="s">
        <v>3</v>
      </c>
      <c r="L260" s="1" t="s">
        <v>3</v>
      </c>
      <c r="M260" s="1" t="s">
        <v>7</v>
      </c>
    </row>
    <row r="261" spans="1:13" ht="44" thickBot="1" x14ac:dyDescent="0.4">
      <c r="A261" s="1">
        <v>3658</v>
      </c>
      <c r="B261" s="43" t="s">
        <v>544</v>
      </c>
      <c r="C261" s="43" t="s">
        <v>545</v>
      </c>
      <c r="D261" s="44">
        <v>75</v>
      </c>
      <c r="E261" s="45">
        <v>7</v>
      </c>
      <c r="F261" s="43" t="s">
        <v>35</v>
      </c>
      <c r="G261" s="46">
        <v>27164</v>
      </c>
      <c r="H261" s="1">
        <v>4</v>
      </c>
      <c r="I261" s="1">
        <v>4</v>
      </c>
      <c r="J261" s="1">
        <v>2</v>
      </c>
      <c r="K261" s="1" t="s">
        <v>7</v>
      </c>
      <c r="L261" s="1" t="s">
        <v>3</v>
      </c>
      <c r="M261" s="1" t="s">
        <v>3</v>
      </c>
    </row>
    <row r="262" spans="1:13" ht="44" thickBot="1" x14ac:dyDescent="0.4">
      <c r="A262" s="1">
        <v>4246</v>
      </c>
      <c r="B262" s="43" t="s">
        <v>546</v>
      </c>
      <c r="C262" s="43" t="s">
        <v>547</v>
      </c>
      <c r="D262" s="44">
        <v>198</v>
      </c>
      <c r="E262" s="45">
        <v>1</v>
      </c>
      <c r="F262" s="43" t="s">
        <v>27</v>
      </c>
      <c r="G262" s="46">
        <v>23506</v>
      </c>
      <c r="H262" s="1">
        <v>4</v>
      </c>
      <c r="I262" s="1">
        <v>2</v>
      </c>
      <c r="J262" s="1">
        <v>4</v>
      </c>
      <c r="K262" s="1" t="s">
        <v>3</v>
      </c>
      <c r="L262" s="1" t="s">
        <v>3</v>
      </c>
      <c r="M262" s="1" t="s">
        <v>7</v>
      </c>
    </row>
    <row r="263" spans="1:13" ht="58.5" thickBot="1" x14ac:dyDescent="0.4">
      <c r="A263" s="1">
        <v>2388</v>
      </c>
      <c r="B263" s="43" t="s">
        <v>548</v>
      </c>
      <c r="C263" s="43" t="s">
        <v>549</v>
      </c>
      <c r="D263" s="44">
        <v>23</v>
      </c>
      <c r="E263" s="45">
        <v>1</v>
      </c>
      <c r="F263" s="43" t="s">
        <v>27</v>
      </c>
      <c r="G263" s="46">
        <v>27363</v>
      </c>
      <c r="H263" s="1">
        <v>1</v>
      </c>
      <c r="I263" s="1">
        <v>1</v>
      </c>
      <c r="J263" s="1">
        <v>7</v>
      </c>
      <c r="K263" s="1" t="s">
        <v>3</v>
      </c>
      <c r="L263" s="1" t="s">
        <v>7</v>
      </c>
      <c r="M263" s="1" t="s">
        <v>3</v>
      </c>
    </row>
    <row r="264" spans="1:13" ht="44" thickBot="1" x14ac:dyDescent="0.4">
      <c r="A264" s="1">
        <v>2918</v>
      </c>
      <c r="B264" s="43" t="s">
        <v>550</v>
      </c>
      <c r="C264" s="43" t="s">
        <v>551</v>
      </c>
      <c r="D264" s="44">
        <v>208</v>
      </c>
      <c r="E264" s="45">
        <v>8</v>
      </c>
      <c r="F264" s="43" t="s">
        <v>2</v>
      </c>
      <c r="G264" s="46">
        <v>29792</v>
      </c>
      <c r="H264" s="1">
        <v>5</v>
      </c>
      <c r="I264" s="1">
        <v>2</v>
      </c>
      <c r="J264" s="1">
        <v>2</v>
      </c>
      <c r="K264" s="1" t="s">
        <v>7</v>
      </c>
      <c r="L264" s="1" t="s">
        <v>3</v>
      </c>
      <c r="M264" s="1" t="s">
        <v>3</v>
      </c>
    </row>
    <row r="265" spans="1:13" ht="44" thickBot="1" x14ac:dyDescent="0.4">
      <c r="A265" s="1">
        <v>2631</v>
      </c>
      <c r="B265" s="43" t="s">
        <v>552</v>
      </c>
      <c r="C265" s="47" t="s">
        <v>553</v>
      </c>
      <c r="D265" s="44">
        <v>245</v>
      </c>
      <c r="E265" s="45">
        <v>9</v>
      </c>
      <c r="F265" s="43" t="s">
        <v>124</v>
      </c>
      <c r="G265" s="46">
        <v>27960</v>
      </c>
      <c r="H265" s="1">
        <v>3</v>
      </c>
      <c r="I265" s="1">
        <v>5</v>
      </c>
      <c r="J265" s="1">
        <v>0</v>
      </c>
      <c r="K265" s="1" t="s">
        <v>7</v>
      </c>
      <c r="L265" s="1" t="s">
        <v>7</v>
      </c>
      <c r="M265" s="1" t="s">
        <v>7</v>
      </c>
    </row>
    <row r="266" spans="1:13" ht="44" thickBot="1" x14ac:dyDescent="0.4">
      <c r="A266" s="1">
        <v>4865</v>
      </c>
      <c r="B266" s="43" t="s">
        <v>554</v>
      </c>
      <c r="C266" s="43" t="s">
        <v>555</v>
      </c>
      <c r="D266" s="44">
        <v>99</v>
      </c>
      <c r="E266" s="45">
        <v>2</v>
      </c>
      <c r="F266" s="43" t="s">
        <v>16</v>
      </c>
      <c r="G266" s="46">
        <v>30006</v>
      </c>
      <c r="H266" s="1">
        <v>2</v>
      </c>
      <c r="I266" s="1">
        <v>2</v>
      </c>
      <c r="J266" s="1">
        <v>4</v>
      </c>
      <c r="K266" s="1" t="s">
        <v>7</v>
      </c>
      <c r="L266" s="1" t="s">
        <v>7</v>
      </c>
      <c r="M266" s="1" t="s">
        <v>3</v>
      </c>
    </row>
    <row r="267" spans="1:13" ht="44" thickBot="1" x14ac:dyDescent="0.4">
      <c r="A267" s="1">
        <v>2498</v>
      </c>
      <c r="B267" s="43" t="s">
        <v>556</v>
      </c>
      <c r="C267" s="43" t="s">
        <v>557</v>
      </c>
      <c r="D267" s="44">
        <v>173</v>
      </c>
      <c r="E267" s="45">
        <v>10</v>
      </c>
      <c r="F267" s="43" t="s">
        <v>114</v>
      </c>
      <c r="G267" s="46">
        <v>23963</v>
      </c>
      <c r="H267" s="1">
        <v>4</v>
      </c>
      <c r="I267" s="1">
        <v>5</v>
      </c>
      <c r="J267" s="1">
        <v>10</v>
      </c>
      <c r="K267" s="1" t="s">
        <v>7</v>
      </c>
      <c r="L267" s="1" t="s">
        <v>7</v>
      </c>
      <c r="M267" s="1" t="s">
        <v>7</v>
      </c>
    </row>
    <row r="268" spans="1:13" ht="29.5" thickBot="1" x14ac:dyDescent="0.4">
      <c r="A268" s="1">
        <v>4483</v>
      </c>
      <c r="B268" s="43" t="s">
        <v>558</v>
      </c>
      <c r="C268" s="43" t="s">
        <v>559</v>
      </c>
      <c r="D268" s="44">
        <v>20</v>
      </c>
      <c r="E268" s="45">
        <v>1</v>
      </c>
      <c r="F268" s="43" t="s">
        <v>114</v>
      </c>
      <c r="G268" s="46">
        <v>30109</v>
      </c>
      <c r="H268" s="1">
        <v>3</v>
      </c>
      <c r="I268" s="1">
        <v>3</v>
      </c>
      <c r="J268" s="1">
        <v>7</v>
      </c>
      <c r="K268" s="1" t="s">
        <v>7</v>
      </c>
      <c r="L268" s="1" t="s">
        <v>3</v>
      </c>
      <c r="M268" s="1" t="s">
        <v>3</v>
      </c>
    </row>
    <row r="269" spans="1:13" ht="29.5" thickBot="1" x14ac:dyDescent="0.4">
      <c r="A269" s="1">
        <v>4439</v>
      </c>
      <c r="B269" s="43" t="s">
        <v>560</v>
      </c>
      <c r="C269" s="43" t="s">
        <v>561</v>
      </c>
      <c r="D269" s="44">
        <v>189</v>
      </c>
      <c r="E269" s="45">
        <v>4</v>
      </c>
      <c r="F269" s="43" t="s">
        <v>181</v>
      </c>
      <c r="G269" s="46">
        <v>26803</v>
      </c>
      <c r="H269" s="1">
        <v>3</v>
      </c>
      <c r="I269" s="1">
        <v>5</v>
      </c>
      <c r="J269" s="1">
        <v>7</v>
      </c>
      <c r="K269" s="1" t="s">
        <v>7</v>
      </c>
      <c r="L269" s="1" t="s">
        <v>7</v>
      </c>
      <c r="M269" s="1" t="s">
        <v>7</v>
      </c>
    </row>
    <row r="270" spans="1:13" ht="29.5" thickBot="1" x14ac:dyDescent="0.4">
      <c r="A270" s="1">
        <v>3005</v>
      </c>
      <c r="B270" s="43" t="s">
        <v>562</v>
      </c>
      <c r="C270" s="43" t="s">
        <v>563</v>
      </c>
      <c r="D270" s="44">
        <v>218</v>
      </c>
      <c r="E270" s="45">
        <v>10</v>
      </c>
      <c r="F270" s="43" t="s">
        <v>32</v>
      </c>
      <c r="G270" s="46">
        <v>31771</v>
      </c>
      <c r="H270" s="1">
        <v>6</v>
      </c>
      <c r="I270" s="1">
        <v>5</v>
      </c>
      <c r="J270" s="1">
        <v>7</v>
      </c>
      <c r="K270" s="1" t="s">
        <v>7</v>
      </c>
      <c r="L270" s="1" t="s">
        <v>3</v>
      </c>
      <c r="M270" s="1" t="s">
        <v>7</v>
      </c>
    </row>
    <row r="271" spans="1:13" ht="44" thickBot="1" x14ac:dyDescent="0.4">
      <c r="A271" s="1">
        <v>3151</v>
      </c>
      <c r="B271" s="43" t="s">
        <v>564</v>
      </c>
      <c r="C271" s="43" t="s">
        <v>565</v>
      </c>
      <c r="D271" s="44">
        <v>295</v>
      </c>
      <c r="E271" s="45">
        <v>8</v>
      </c>
      <c r="F271" s="43" t="s">
        <v>233</v>
      </c>
      <c r="G271" s="46">
        <v>32044</v>
      </c>
      <c r="H271" s="1">
        <v>2</v>
      </c>
      <c r="I271" s="1">
        <v>2</v>
      </c>
      <c r="J271" s="1">
        <v>6</v>
      </c>
      <c r="K271" s="1" t="s">
        <v>7</v>
      </c>
      <c r="L271" s="1" t="s">
        <v>3</v>
      </c>
      <c r="M271" s="1" t="s">
        <v>3</v>
      </c>
    </row>
    <row r="272" spans="1:13" ht="44" thickBot="1" x14ac:dyDescent="0.4">
      <c r="A272" s="1">
        <v>3728</v>
      </c>
      <c r="B272" s="43" t="s">
        <v>566</v>
      </c>
      <c r="C272" s="43" t="s">
        <v>340</v>
      </c>
      <c r="D272" s="44">
        <v>27</v>
      </c>
      <c r="E272" s="45">
        <v>1</v>
      </c>
      <c r="F272" s="43" t="s">
        <v>27</v>
      </c>
      <c r="G272" s="46">
        <v>28661</v>
      </c>
      <c r="H272" s="1">
        <v>1</v>
      </c>
      <c r="I272" s="1">
        <v>1</v>
      </c>
      <c r="J272" s="1">
        <v>1</v>
      </c>
      <c r="K272" s="1" t="s">
        <v>3</v>
      </c>
      <c r="L272" s="1" t="s">
        <v>7</v>
      </c>
      <c r="M272" s="1" t="s">
        <v>3</v>
      </c>
    </row>
    <row r="273" spans="1:13" ht="44" thickBot="1" x14ac:dyDescent="0.4">
      <c r="A273" s="1">
        <v>2966</v>
      </c>
      <c r="B273" s="43" t="s">
        <v>567</v>
      </c>
      <c r="C273" s="43" t="s">
        <v>568</v>
      </c>
      <c r="D273" s="44">
        <v>152</v>
      </c>
      <c r="E273" s="45">
        <v>9</v>
      </c>
      <c r="F273" s="43" t="s">
        <v>278</v>
      </c>
      <c r="G273" s="46">
        <v>27245</v>
      </c>
      <c r="H273" s="1">
        <v>4</v>
      </c>
      <c r="I273" s="1">
        <v>2</v>
      </c>
      <c r="J273" s="1">
        <v>8</v>
      </c>
      <c r="K273" s="1" t="s">
        <v>3</v>
      </c>
      <c r="L273" s="1" t="s">
        <v>7</v>
      </c>
      <c r="M273" s="1" t="s">
        <v>3</v>
      </c>
    </row>
    <row r="274" spans="1:13" ht="44" thickBot="1" x14ac:dyDescent="0.4">
      <c r="A274" s="1">
        <v>4212</v>
      </c>
      <c r="B274" s="43" t="s">
        <v>569</v>
      </c>
      <c r="C274" s="43" t="s">
        <v>570</v>
      </c>
      <c r="D274" s="44">
        <v>210</v>
      </c>
      <c r="E274" s="45">
        <v>9</v>
      </c>
      <c r="F274" s="43" t="s">
        <v>32</v>
      </c>
      <c r="G274" s="46">
        <v>28866</v>
      </c>
      <c r="H274" s="1">
        <v>4</v>
      </c>
      <c r="I274" s="1">
        <v>4</v>
      </c>
      <c r="J274" s="1">
        <v>2</v>
      </c>
      <c r="K274" s="1" t="s">
        <v>3</v>
      </c>
      <c r="L274" s="1" t="s">
        <v>7</v>
      </c>
      <c r="M274" s="1" t="s">
        <v>7</v>
      </c>
    </row>
    <row r="275" spans="1:13" ht="44" thickBot="1" x14ac:dyDescent="0.4">
      <c r="A275" s="1">
        <v>5380</v>
      </c>
      <c r="B275" s="43" t="s">
        <v>571</v>
      </c>
      <c r="C275" s="43" t="s">
        <v>572</v>
      </c>
      <c r="D275" s="44">
        <v>230</v>
      </c>
      <c r="E275" s="45">
        <v>5</v>
      </c>
      <c r="F275" s="43" t="s">
        <v>10</v>
      </c>
      <c r="G275" s="46">
        <v>30050</v>
      </c>
      <c r="H275" s="1">
        <v>7</v>
      </c>
      <c r="I275" s="1">
        <v>3</v>
      </c>
      <c r="J275" s="1">
        <v>1</v>
      </c>
      <c r="K275" s="1" t="s">
        <v>3</v>
      </c>
      <c r="L275" s="1" t="s">
        <v>7</v>
      </c>
      <c r="M275" s="1" t="s">
        <v>3</v>
      </c>
    </row>
    <row r="276" spans="1:13" ht="44" thickBot="1" x14ac:dyDescent="0.4">
      <c r="A276" s="1">
        <v>2674</v>
      </c>
      <c r="B276" s="43" t="s">
        <v>573</v>
      </c>
      <c r="C276" s="43" t="s">
        <v>574</v>
      </c>
      <c r="D276" s="44">
        <v>257</v>
      </c>
      <c r="E276" s="45">
        <v>9</v>
      </c>
      <c r="F276" s="43" t="s">
        <v>63</v>
      </c>
      <c r="G276" s="46">
        <v>29807</v>
      </c>
      <c r="H276" s="1">
        <v>3</v>
      </c>
      <c r="I276" s="1">
        <v>3</v>
      </c>
      <c r="J276" s="1">
        <v>7</v>
      </c>
      <c r="K276" s="1" t="s">
        <v>7</v>
      </c>
      <c r="L276" s="1" t="s">
        <v>7</v>
      </c>
      <c r="M276" s="1" t="s">
        <v>3</v>
      </c>
    </row>
    <row r="277" spans="1:13" ht="44" thickBot="1" x14ac:dyDescent="0.4">
      <c r="A277" s="1">
        <v>5325</v>
      </c>
      <c r="B277" s="43" t="s">
        <v>575</v>
      </c>
      <c r="C277" s="43" t="s">
        <v>576</v>
      </c>
      <c r="D277" s="44">
        <v>44</v>
      </c>
      <c r="E277" s="45">
        <v>2</v>
      </c>
      <c r="F277" s="43" t="s">
        <v>10</v>
      </c>
      <c r="G277" s="46">
        <v>29382</v>
      </c>
      <c r="H277" s="1">
        <v>5</v>
      </c>
      <c r="I277" s="1">
        <v>3</v>
      </c>
      <c r="J277" s="1">
        <v>9</v>
      </c>
      <c r="K277" s="1" t="s">
        <v>3</v>
      </c>
      <c r="L277" s="1" t="s">
        <v>7</v>
      </c>
      <c r="M277" s="1" t="s">
        <v>3</v>
      </c>
    </row>
    <row r="278" spans="1:13" ht="58.5" thickBot="1" x14ac:dyDescent="0.4">
      <c r="A278" s="1">
        <v>3422</v>
      </c>
      <c r="B278" s="43" t="s">
        <v>577</v>
      </c>
      <c r="C278" s="43" t="s">
        <v>578</v>
      </c>
      <c r="D278" s="44">
        <v>35</v>
      </c>
      <c r="E278" s="45">
        <v>2</v>
      </c>
      <c r="F278" s="43" t="s">
        <v>176</v>
      </c>
      <c r="G278" s="46">
        <v>27103</v>
      </c>
      <c r="H278" s="1">
        <v>2</v>
      </c>
      <c r="I278" s="1">
        <v>4</v>
      </c>
      <c r="J278" s="1">
        <v>7</v>
      </c>
      <c r="K278" s="1" t="s">
        <v>3</v>
      </c>
      <c r="L278" s="1" t="s">
        <v>7</v>
      </c>
      <c r="M278" s="1" t="s">
        <v>3</v>
      </c>
    </row>
    <row r="279" spans="1:13" ht="29.5" thickBot="1" x14ac:dyDescent="0.4">
      <c r="A279" s="1">
        <v>4516</v>
      </c>
      <c r="B279" s="43" t="s">
        <v>579</v>
      </c>
      <c r="C279" s="43" t="s">
        <v>580</v>
      </c>
      <c r="D279" s="44">
        <v>264</v>
      </c>
      <c r="E279" s="45">
        <v>8</v>
      </c>
      <c r="F279" s="43" t="s">
        <v>181</v>
      </c>
      <c r="G279" s="46">
        <v>21820</v>
      </c>
      <c r="H279" s="1">
        <v>6</v>
      </c>
      <c r="I279" s="1">
        <v>4</v>
      </c>
      <c r="J279" s="1">
        <v>4</v>
      </c>
      <c r="K279" s="1" t="s">
        <v>7</v>
      </c>
      <c r="L279" s="1" t="s">
        <v>7</v>
      </c>
      <c r="M279" s="1" t="s">
        <v>3</v>
      </c>
    </row>
    <row r="280" spans="1:13" ht="44" thickBot="1" x14ac:dyDescent="0.4">
      <c r="A280" s="1">
        <v>3903</v>
      </c>
      <c r="B280" s="43" t="s">
        <v>581</v>
      </c>
      <c r="C280" s="43" t="s">
        <v>582</v>
      </c>
      <c r="D280" s="44">
        <v>70</v>
      </c>
      <c r="E280" s="45">
        <v>9</v>
      </c>
      <c r="F280" s="43" t="s">
        <v>233</v>
      </c>
      <c r="G280" s="46">
        <v>27535</v>
      </c>
      <c r="H280" s="1">
        <v>1</v>
      </c>
      <c r="I280" s="1">
        <v>2</v>
      </c>
      <c r="J280" s="1">
        <v>9</v>
      </c>
      <c r="K280" s="1" t="s">
        <v>7</v>
      </c>
      <c r="L280" s="1" t="s">
        <v>3</v>
      </c>
      <c r="M280" s="1" t="s">
        <v>3</v>
      </c>
    </row>
    <row r="281" spans="1:13" ht="58.5" thickBot="1" x14ac:dyDescent="0.4">
      <c r="A281" s="1">
        <v>3252</v>
      </c>
      <c r="B281" s="43" t="s">
        <v>583</v>
      </c>
      <c r="C281" s="43" t="s">
        <v>584</v>
      </c>
      <c r="D281" s="44">
        <v>78</v>
      </c>
      <c r="E281" s="45">
        <v>4</v>
      </c>
      <c r="F281" s="43" t="s">
        <v>111</v>
      </c>
      <c r="G281" s="46">
        <v>23465</v>
      </c>
      <c r="H281" s="1">
        <v>7</v>
      </c>
      <c r="I281" s="1">
        <v>3</v>
      </c>
      <c r="J281" s="1">
        <v>10</v>
      </c>
      <c r="K281" s="1" t="s">
        <v>7</v>
      </c>
      <c r="L281" s="1" t="s">
        <v>3</v>
      </c>
      <c r="M281" s="1" t="s">
        <v>3</v>
      </c>
    </row>
    <row r="282" spans="1:13" ht="44" thickBot="1" x14ac:dyDescent="0.4">
      <c r="A282" s="1">
        <v>2608</v>
      </c>
      <c r="B282" s="43" t="s">
        <v>585</v>
      </c>
      <c r="C282" s="43" t="s">
        <v>364</v>
      </c>
      <c r="D282" s="44">
        <v>231</v>
      </c>
      <c r="E282" s="45">
        <v>7</v>
      </c>
      <c r="F282" s="43" t="s">
        <v>21</v>
      </c>
      <c r="G282" s="46">
        <v>22918</v>
      </c>
      <c r="H282" s="1">
        <v>5</v>
      </c>
      <c r="I282" s="1">
        <v>5</v>
      </c>
      <c r="J282" s="1">
        <v>9</v>
      </c>
      <c r="K282" s="1" t="s">
        <v>7</v>
      </c>
      <c r="L282" s="1" t="s">
        <v>3</v>
      </c>
      <c r="M282" s="1" t="s">
        <v>7</v>
      </c>
    </row>
    <row r="283" spans="1:13" ht="44" thickBot="1" x14ac:dyDescent="0.4">
      <c r="A283" s="1">
        <v>4418</v>
      </c>
      <c r="B283" s="43" t="s">
        <v>586</v>
      </c>
      <c r="C283" s="43" t="s">
        <v>280</v>
      </c>
      <c r="D283" s="44">
        <v>277</v>
      </c>
      <c r="E283" s="45">
        <v>7</v>
      </c>
      <c r="F283" s="43" t="s">
        <v>134</v>
      </c>
      <c r="G283" s="46">
        <v>28950</v>
      </c>
      <c r="H283" s="1">
        <v>6</v>
      </c>
      <c r="I283" s="1">
        <v>1</v>
      </c>
      <c r="J283" s="1">
        <v>8</v>
      </c>
      <c r="K283" s="1" t="s">
        <v>3</v>
      </c>
      <c r="L283" s="1" t="s">
        <v>3</v>
      </c>
      <c r="M283" s="1" t="s">
        <v>3</v>
      </c>
    </row>
    <row r="284" spans="1:13" ht="44" thickBot="1" x14ac:dyDescent="0.4">
      <c r="A284" s="1">
        <v>4616</v>
      </c>
      <c r="B284" s="43" t="s">
        <v>587</v>
      </c>
      <c r="C284" s="43" t="s">
        <v>588</v>
      </c>
      <c r="D284" s="44">
        <v>213</v>
      </c>
      <c r="E284" s="45">
        <v>5</v>
      </c>
      <c r="F284" s="43" t="s">
        <v>278</v>
      </c>
      <c r="G284" s="46">
        <v>30858</v>
      </c>
      <c r="H284" s="1">
        <v>6</v>
      </c>
      <c r="I284" s="1">
        <v>1</v>
      </c>
      <c r="J284" s="1">
        <v>3</v>
      </c>
      <c r="K284" s="1" t="s">
        <v>7</v>
      </c>
      <c r="L284" s="1" t="s">
        <v>7</v>
      </c>
      <c r="M284" s="1" t="s">
        <v>3</v>
      </c>
    </row>
    <row r="285" spans="1:13" ht="29.5" thickBot="1" x14ac:dyDescent="0.4">
      <c r="A285" s="1">
        <v>2841</v>
      </c>
      <c r="B285" s="43" t="s">
        <v>589</v>
      </c>
      <c r="C285" s="43" t="s">
        <v>590</v>
      </c>
      <c r="D285" s="44">
        <v>256</v>
      </c>
      <c r="E285" s="45">
        <v>2</v>
      </c>
      <c r="F285" s="43" t="s">
        <v>171</v>
      </c>
      <c r="G285" s="46">
        <v>30650</v>
      </c>
      <c r="H285" s="1">
        <v>2</v>
      </c>
      <c r="I285" s="1">
        <v>3</v>
      </c>
      <c r="J285" s="1">
        <v>0</v>
      </c>
      <c r="K285" s="1" t="s">
        <v>3</v>
      </c>
      <c r="L285" s="1" t="s">
        <v>3</v>
      </c>
      <c r="M285" s="1" t="s">
        <v>3</v>
      </c>
    </row>
    <row r="286" spans="1:13" ht="44" thickBot="1" x14ac:dyDescent="0.4">
      <c r="A286" s="1">
        <v>2845</v>
      </c>
      <c r="B286" s="43" t="s">
        <v>591</v>
      </c>
      <c r="C286" s="43" t="s">
        <v>592</v>
      </c>
      <c r="D286" s="44">
        <v>176</v>
      </c>
      <c r="E286" s="45">
        <v>10</v>
      </c>
      <c r="F286" s="43" t="s">
        <v>81</v>
      </c>
      <c r="G286" s="46">
        <v>24906</v>
      </c>
      <c r="H286" s="1">
        <v>2</v>
      </c>
      <c r="I286" s="1">
        <v>4</v>
      </c>
      <c r="J286" s="1">
        <v>0</v>
      </c>
      <c r="K286" s="1" t="s">
        <v>3</v>
      </c>
      <c r="L286" s="1" t="s">
        <v>3</v>
      </c>
      <c r="M286" s="1" t="s">
        <v>3</v>
      </c>
    </row>
    <row r="287" spans="1:13" ht="29.5" thickBot="1" x14ac:dyDescent="0.4">
      <c r="A287" s="1">
        <v>3873</v>
      </c>
      <c r="B287" s="43" t="s">
        <v>593</v>
      </c>
      <c r="C287" s="43" t="s">
        <v>594</v>
      </c>
      <c r="D287" s="44">
        <v>241</v>
      </c>
      <c r="E287" s="45">
        <v>1</v>
      </c>
      <c r="F287" s="43" t="s">
        <v>63</v>
      </c>
      <c r="G287" s="46">
        <v>30881</v>
      </c>
      <c r="H287" s="1">
        <v>4</v>
      </c>
      <c r="I287" s="1">
        <v>4</v>
      </c>
      <c r="J287" s="1">
        <v>5</v>
      </c>
      <c r="K287" s="1" t="s">
        <v>7</v>
      </c>
      <c r="L287" s="1" t="s">
        <v>7</v>
      </c>
      <c r="M287" s="1" t="s">
        <v>3</v>
      </c>
    </row>
    <row r="288" spans="1:13" ht="29.5" thickBot="1" x14ac:dyDescent="0.4">
      <c r="A288" s="1">
        <v>2503</v>
      </c>
      <c r="B288" s="43" t="s">
        <v>595</v>
      </c>
      <c r="C288" s="43" t="s">
        <v>596</v>
      </c>
      <c r="D288" s="44">
        <v>293</v>
      </c>
      <c r="E288" s="45">
        <v>5</v>
      </c>
      <c r="F288" s="43" t="s">
        <v>32</v>
      </c>
      <c r="G288" s="46">
        <v>23941</v>
      </c>
      <c r="H288" s="1">
        <v>3</v>
      </c>
      <c r="I288" s="1">
        <v>3</v>
      </c>
      <c r="J288" s="1">
        <v>8</v>
      </c>
      <c r="K288" s="1" t="s">
        <v>3</v>
      </c>
      <c r="L288" s="1" t="s">
        <v>7</v>
      </c>
      <c r="M288" s="1" t="s">
        <v>3</v>
      </c>
    </row>
    <row r="289" spans="1:13" ht="44" thickBot="1" x14ac:dyDescent="0.4">
      <c r="A289" s="1">
        <v>4599</v>
      </c>
      <c r="B289" s="43" t="s">
        <v>597</v>
      </c>
      <c r="C289" s="43" t="s">
        <v>598</v>
      </c>
      <c r="D289" s="44">
        <v>224</v>
      </c>
      <c r="E289" s="45">
        <v>5</v>
      </c>
      <c r="F289" s="43" t="s">
        <v>166</v>
      </c>
      <c r="G289" s="46">
        <v>21182</v>
      </c>
      <c r="H289" s="1">
        <v>4</v>
      </c>
      <c r="I289" s="1">
        <v>5</v>
      </c>
      <c r="J289" s="1">
        <v>9</v>
      </c>
      <c r="K289" s="1" t="s">
        <v>7</v>
      </c>
      <c r="L289" s="1" t="s">
        <v>7</v>
      </c>
      <c r="M289" s="1" t="s">
        <v>7</v>
      </c>
    </row>
    <row r="290" spans="1:13" ht="44" thickBot="1" x14ac:dyDescent="0.4">
      <c r="A290" s="1">
        <v>4454</v>
      </c>
      <c r="B290" s="43" t="s">
        <v>599</v>
      </c>
      <c r="C290" s="43" t="s">
        <v>600</v>
      </c>
      <c r="D290" s="44">
        <v>26</v>
      </c>
      <c r="E290" s="45">
        <v>4</v>
      </c>
      <c r="F290" s="43" t="s">
        <v>171</v>
      </c>
      <c r="G290" s="46">
        <v>28033</v>
      </c>
      <c r="H290" s="1">
        <v>2</v>
      </c>
      <c r="I290" s="1">
        <v>4</v>
      </c>
      <c r="J290" s="1">
        <v>5</v>
      </c>
      <c r="K290" s="1" t="s">
        <v>3</v>
      </c>
      <c r="L290" s="1" t="s">
        <v>7</v>
      </c>
      <c r="M290" s="1" t="s">
        <v>3</v>
      </c>
    </row>
    <row r="291" spans="1:13" ht="44" thickBot="1" x14ac:dyDescent="0.4">
      <c r="A291" s="1">
        <v>5102</v>
      </c>
      <c r="B291" s="43" t="s">
        <v>601</v>
      </c>
      <c r="C291" s="43" t="s">
        <v>602</v>
      </c>
      <c r="D291" s="44">
        <v>175</v>
      </c>
      <c r="E291" s="45">
        <v>1</v>
      </c>
      <c r="F291" s="43" t="s">
        <v>35</v>
      </c>
      <c r="G291" s="46">
        <v>21149</v>
      </c>
      <c r="H291" s="1">
        <v>3</v>
      </c>
      <c r="I291" s="1">
        <v>3</v>
      </c>
      <c r="J291" s="1">
        <v>8</v>
      </c>
      <c r="K291" s="1" t="s">
        <v>7</v>
      </c>
      <c r="L291" s="1" t="s">
        <v>3</v>
      </c>
      <c r="M291" s="1" t="s">
        <v>7</v>
      </c>
    </row>
    <row r="292" spans="1:13" ht="58.5" thickBot="1" x14ac:dyDescent="0.4">
      <c r="A292" s="1">
        <v>3755</v>
      </c>
      <c r="B292" s="43" t="s">
        <v>603</v>
      </c>
      <c r="C292" s="43" t="s">
        <v>604</v>
      </c>
      <c r="D292" s="44">
        <v>157</v>
      </c>
      <c r="E292" s="45">
        <v>4</v>
      </c>
      <c r="F292" s="43" t="s">
        <v>6</v>
      </c>
      <c r="G292" s="46">
        <v>32408</v>
      </c>
      <c r="H292" s="1">
        <v>5</v>
      </c>
      <c r="I292" s="1">
        <v>5</v>
      </c>
      <c r="J292" s="1">
        <v>2</v>
      </c>
      <c r="K292" s="1" t="s">
        <v>7</v>
      </c>
      <c r="L292" s="1" t="s">
        <v>7</v>
      </c>
      <c r="M292" s="1" t="s">
        <v>3</v>
      </c>
    </row>
    <row r="293" spans="1:13" ht="44" thickBot="1" x14ac:dyDescent="0.4">
      <c r="A293" s="1">
        <v>2798</v>
      </c>
      <c r="B293" s="43" t="s">
        <v>605</v>
      </c>
      <c r="C293" s="43" t="s">
        <v>606</v>
      </c>
      <c r="D293" s="44">
        <v>277</v>
      </c>
      <c r="E293" s="45">
        <v>10</v>
      </c>
      <c r="F293" s="43" t="s">
        <v>96</v>
      </c>
      <c r="G293" s="46">
        <v>22448</v>
      </c>
      <c r="H293" s="1">
        <v>4</v>
      </c>
      <c r="I293" s="1">
        <v>2</v>
      </c>
      <c r="J293" s="1">
        <v>1</v>
      </c>
      <c r="K293" s="1" t="s">
        <v>3</v>
      </c>
      <c r="L293" s="1" t="s">
        <v>3</v>
      </c>
      <c r="M293" s="1" t="s">
        <v>3</v>
      </c>
    </row>
    <row r="294" spans="1:13" ht="44" thickBot="1" x14ac:dyDescent="0.4">
      <c r="A294" s="1">
        <v>4710</v>
      </c>
      <c r="B294" s="43" t="s">
        <v>607</v>
      </c>
      <c r="C294" s="43" t="s">
        <v>608</v>
      </c>
      <c r="D294" s="44">
        <v>243</v>
      </c>
      <c r="E294" s="45">
        <v>7</v>
      </c>
      <c r="F294" s="43" t="s">
        <v>16</v>
      </c>
      <c r="G294" s="46">
        <v>31919</v>
      </c>
      <c r="H294" s="1">
        <v>4</v>
      </c>
      <c r="I294" s="1">
        <v>1</v>
      </c>
      <c r="J294" s="1">
        <v>9</v>
      </c>
      <c r="K294" s="1" t="s">
        <v>3</v>
      </c>
      <c r="L294" s="1" t="s">
        <v>3</v>
      </c>
      <c r="M294" s="1" t="s">
        <v>7</v>
      </c>
    </row>
    <row r="295" spans="1:13" ht="58.5" thickBot="1" x14ac:dyDescent="0.4">
      <c r="A295" s="1">
        <v>2418</v>
      </c>
      <c r="B295" s="43" t="s">
        <v>609</v>
      </c>
      <c r="C295" s="43" t="s">
        <v>610</v>
      </c>
      <c r="D295" s="44">
        <v>33</v>
      </c>
      <c r="E295" s="45">
        <v>8</v>
      </c>
      <c r="F295" s="43" t="s">
        <v>117</v>
      </c>
      <c r="G295" s="46">
        <v>22343</v>
      </c>
      <c r="H295" s="1">
        <v>2</v>
      </c>
      <c r="I295" s="1">
        <v>5</v>
      </c>
      <c r="J295" s="1">
        <v>8</v>
      </c>
      <c r="K295" s="1" t="s">
        <v>3</v>
      </c>
      <c r="L295" s="1" t="s">
        <v>7</v>
      </c>
      <c r="M295" s="1" t="s">
        <v>3</v>
      </c>
    </row>
    <row r="296" spans="1:13" ht="58.5" thickBot="1" x14ac:dyDescent="0.4">
      <c r="A296" s="1">
        <v>4526</v>
      </c>
      <c r="B296" s="43" t="s">
        <v>611</v>
      </c>
      <c r="C296" s="47" t="s">
        <v>612</v>
      </c>
      <c r="D296" s="44">
        <v>129</v>
      </c>
      <c r="E296" s="45">
        <v>4</v>
      </c>
      <c r="F296" s="43" t="s">
        <v>114</v>
      </c>
      <c r="G296" s="46">
        <v>31662</v>
      </c>
      <c r="H296" s="1">
        <v>2</v>
      </c>
      <c r="I296" s="1">
        <v>2</v>
      </c>
      <c r="J296" s="1">
        <v>6</v>
      </c>
      <c r="K296" s="1" t="s">
        <v>7</v>
      </c>
      <c r="L296" s="1" t="s">
        <v>3</v>
      </c>
      <c r="M296" s="1" t="s">
        <v>7</v>
      </c>
    </row>
    <row r="297" spans="1:13" ht="58.5" thickBot="1" x14ac:dyDescent="0.4">
      <c r="A297" s="1">
        <v>2888</v>
      </c>
      <c r="B297" s="43" t="s">
        <v>613</v>
      </c>
      <c r="C297" s="43" t="s">
        <v>614</v>
      </c>
      <c r="D297" s="44">
        <v>157</v>
      </c>
      <c r="E297" s="45">
        <v>9</v>
      </c>
      <c r="F297" s="43" t="s">
        <v>54</v>
      </c>
      <c r="G297" s="46">
        <v>32849</v>
      </c>
      <c r="H297" s="1">
        <v>7</v>
      </c>
      <c r="I297" s="1">
        <v>5</v>
      </c>
      <c r="J297" s="1">
        <v>2</v>
      </c>
      <c r="K297" s="1" t="s">
        <v>3</v>
      </c>
      <c r="L297" s="1" t="s">
        <v>7</v>
      </c>
      <c r="M297" s="1" t="s">
        <v>7</v>
      </c>
    </row>
    <row r="298" spans="1:13" ht="44" thickBot="1" x14ac:dyDescent="0.4">
      <c r="A298" s="1">
        <v>5041</v>
      </c>
      <c r="B298" s="43" t="s">
        <v>615</v>
      </c>
      <c r="C298" s="43" t="s">
        <v>98</v>
      </c>
      <c r="D298" s="44">
        <v>299</v>
      </c>
      <c r="E298" s="45">
        <v>1</v>
      </c>
      <c r="F298" s="43" t="s">
        <v>10</v>
      </c>
      <c r="G298" s="46">
        <v>27603</v>
      </c>
      <c r="H298" s="1">
        <v>7</v>
      </c>
      <c r="I298" s="1">
        <v>4</v>
      </c>
      <c r="J298" s="1">
        <v>10</v>
      </c>
      <c r="K298" s="1" t="s">
        <v>3</v>
      </c>
      <c r="L298" s="1" t="s">
        <v>3</v>
      </c>
      <c r="M298" s="1" t="s">
        <v>7</v>
      </c>
    </row>
    <row r="299" spans="1:13" ht="73" thickBot="1" x14ac:dyDescent="0.4">
      <c r="A299" s="1">
        <v>2370</v>
      </c>
      <c r="B299" s="43" t="s">
        <v>616</v>
      </c>
      <c r="C299" s="43" t="s">
        <v>617</v>
      </c>
      <c r="D299" s="44">
        <v>82</v>
      </c>
      <c r="E299" s="45">
        <v>5</v>
      </c>
      <c r="F299" s="43" t="s">
        <v>21</v>
      </c>
      <c r="G299" s="46">
        <v>34222</v>
      </c>
      <c r="H299" s="1">
        <v>6</v>
      </c>
      <c r="I299" s="1">
        <v>1</v>
      </c>
      <c r="J299" s="1">
        <v>6</v>
      </c>
      <c r="K299" s="1" t="s">
        <v>3</v>
      </c>
      <c r="L299" s="1" t="s">
        <v>7</v>
      </c>
      <c r="M299" s="1" t="s">
        <v>3</v>
      </c>
    </row>
    <row r="300" spans="1:13" ht="29.5" thickBot="1" x14ac:dyDescent="0.4">
      <c r="A300" s="1">
        <v>5169</v>
      </c>
      <c r="B300" s="43" t="s">
        <v>618</v>
      </c>
      <c r="C300" s="43" t="s">
        <v>619</v>
      </c>
      <c r="D300" s="44">
        <v>156</v>
      </c>
      <c r="E300" s="45">
        <v>5</v>
      </c>
      <c r="F300" s="43" t="s">
        <v>45</v>
      </c>
      <c r="G300" s="46">
        <v>26004</v>
      </c>
      <c r="H300" s="1">
        <v>1</v>
      </c>
      <c r="I300" s="1">
        <v>1</v>
      </c>
      <c r="J300" s="1">
        <v>2</v>
      </c>
      <c r="K300" s="1" t="s">
        <v>3</v>
      </c>
      <c r="L300" s="1" t="s">
        <v>7</v>
      </c>
      <c r="M300" s="1" t="s">
        <v>3</v>
      </c>
    </row>
    <row r="301" spans="1:13" ht="44" thickBot="1" x14ac:dyDescent="0.4">
      <c r="A301" s="1">
        <v>5286</v>
      </c>
      <c r="B301" s="43" t="s">
        <v>620</v>
      </c>
      <c r="C301" s="43" t="s">
        <v>621</v>
      </c>
      <c r="D301" s="44">
        <v>129</v>
      </c>
      <c r="E301" s="45">
        <v>7</v>
      </c>
      <c r="F301" s="43" t="s">
        <v>2</v>
      </c>
      <c r="G301" s="46">
        <v>26075</v>
      </c>
      <c r="H301" s="1">
        <v>7</v>
      </c>
      <c r="I301" s="1">
        <v>4</v>
      </c>
      <c r="J301" s="1">
        <v>10</v>
      </c>
      <c r="K301" s="1" t="s">
        <v>3</v>
      </c>
      <c r="L301" s="1" t="s">
        <v>3</v>
      </c>
      <c r="M301" s="1" t="s">
        <v>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4094F2-C9E2-40B4-ACBB-3FCDB30D8920}">
  <dimension ref="A1:C16"/>
  <sheetViews>
    <sheetView tabSelected="1" topLeftCell="A4" zoomScale="94" workbookViewId="0">
      <selection activeCell="B9" sqref="B9"/>
    </sheetView>
  </sheetViews>
  <sheetFormatPr defaultRowHeight="14.5" x14ac:dyDescent="0.35"/>
  <cols>
    <col min="1" max="1" width="43.6328125" customWidth="1"/>
    <col min="2" max="2" width="37.81640625" customWidth="1"/>
    <col min="3" max="3" width="56.90625" customWidth="1"/>
  </cols>
  <sheetData>
    <row r="1" spans="1:3" ht="28.5" customHeight="1" thickBot="1" x14ac:dyDescent="0.4">
      <c r="A1" s="2" t="s">
        <v>635</v>
      </c>
      <c r="B1" s="3" t="s">
        <v>636</v>
      </c>
      <c r="C1" s="3" t="s">
        <v>637</v>
      </c>
    </row>
    <row r="2" spans="1:3" ht="24" customHeight="1" thickBot="1" x14ac:dyDescent="0.4">
      <c r="A2" s="4" t="s">
        <v>638</v>
      </c>
      <c r="B2" s="5">
        <f>COUNT('Operative Alessandro Smajlovic'!A2:A301)</f>
        <v>300</v>
      </c>
      <c r="C2" s="6" t="s">
        <v>658</v>
      </c>
    </row>
    <row r="3" spans="1:3" ht="25.5" customHeight="1" thickBot="1" x14ac:dyDescent="0.4">
      <c r="A3" s="4" t="s">
        <v>639</v>
      </c>
      <c r="B3" s="5">
        <v>289</v>
      </c>
      <c r="C3" s="6" t="s">
        <v>661</v>
      </c>
    </row>
    <row r="4" spans="1:3" ht="40" customHeight="1" thickBot="1" x14ac:dyDescent="0.4">
      <c r="A4" s="4" t="s">
        <v>640</v>
      </c>
      <c r="B4" s="5">
        <v>286</v>
      </c>
      <c r="C4" s="6" t="s">
        <v>664</v>
      </c>
    </row>
    <row r="5" spans="1:3" ht="37" customHeight="1" thickBot="1" x14ac:dyDescent="0.4">
      <c r="A5" s="4" t="s">
        <v>641</v>
      </c>
      <c r="B5" s="5">
        <v>4</v>
      </c>
      <c r="C5" s="6" t="s">
        <v>663</v>
      </c>
    </row>
    <row r="6" spans="1:3" ht="29.5" thickBot="1" x14ac:dyDescent="0.4">
      <c r="A6" s="4" t="s">
        <v>642</v>
      </c>
      <c r="B6" s="7" t="s">
        <v>653</v>
      </c>
      <c r="C6" s="6" t="s">
        <v>682</v>
      </c>
    </row>
    <row r="7" spans="1:3" ht="39" thickBot="1" x14ac:dyDescent="0.4">
      <c r="A7" s="4" t="s">
        <v>643</v>
      </c>
      <c r="B7" s="5">
        <f>COUNTIF('pivot..'!A4:A264,"&gt;300")</f>
        <v>198</v>
      </c>
      <c r="C7" s="6" t="s">
        <v>672</v>
      </c>
    </row>
    <row r="8" spans="1:3" ht="15" thickBot="1" x14ac:dyDescent="0.4">
      <c r="A8" s="4" t="s">
        <v>644</v>
      </c>
      <c r="B8" s="7" t="s">
        <v>667</v>
      </c>
      <c r="C8" s="6" t="s">
        <v>666</v>
      </c>
    </row>
    <row r="9" spans="1:3" ht="51.5" thickBot="1" x14ac:dyDescent="0.4">
      <c r="A9" s="4" t="s">
        <v>645</v>
      </c>
      <c r="B9" s="5" t="s">
        <v>670</v>
      </c>
      <c r="C9" s="6" t="s">
        <v>671</v>
      </c>
    </row>
    <row r="10" spans="1:3" ht="44" thickBot="1" x14ac:dyDescent="0.4">
      <c r="A10" s="4" t="s">
        <v>646</v>
      </c>
      <c r="B10" s="5">
        <f ca="1">COUNTIF('Operative Alessandro Smajlovic'!I2:I301,"&gt;30")</f>
        <v>274</v>
      </c>
      <c r="C10" s="6" t="s">
        <v>675</v>
      </c>
    </row>
    <row r="11" spans="1:3" ht="29.5" thickBot="1" x14ac:dyDescent="0.4">
      <c r="A11" s="4" t="s">
        <v>647</v>
      </c>
      <c r="B11" s="5">
        <f>COUNTIF('Operative Alessandro Smajlovic'!L2:L301,"&gt;=6")</f>
        <v>123</v>
      </c>
      <c r="C11" s="6" t="s">
        <v>673</v>
      </c>
    </row>
    <row r="12" spans="1:3" ht="29.5" thickBot="1" x14ac:dyDescent="0.4">
      <c r="A12" s="4" t="s">
        <v>648</v>
      </c>
      <c r="B12" s="7" t="s">
        <v>676</v>
      </c>
      <c r="C12" s="6" t="s">
        <v>683</v>
      </c>
    </row>
    <row r="13" spans="1:3" ht="15" thickBot="1" x14ac:dyDescent="0.4">
      <c r="A13" s="4" t="s">
        <v>649</v>
      </c>
      <c r="B13" s="5" t="s">
        <v>668</v>
      </c>
      <c r="C13" s="6" t="s">
        <v>669</v>
      </c>
    </row>
    <row r="14" spans="1:3" ht="58.5" thickBot="1" x14ac:dyDescent="0.4">
      <c r="A14" s="4" t="s">
        <v>650</v>
      </c>
      <c r="B14" s="5" t="s">
        <v>680</v>
      </c>
      <c r="C14" s="6" t="s">
        <v>681</v>
      </c>
    </row>
    <row r="15" spans="1:3" ht="39" thickBot="1" x14ac:dyDescent="0.4">
      <c r="A15" s="4" t="s">
        <v>651</v>
      </c>
      <c r="B15" s="38">
        <f>AVERAGE('Operative Alessandro Smajlovic'!F2:F301)</f>
        <v>329.90200793650814</v>
      </c>
      <c r="C15" s="6" t="s">
        <v>677</v>
      </c>
    </row>
    <row r="16" spans="1:3" ht="44" thickBot="1" x14ac:dyDescent="0.4">
      <c r="A16" s="4" t="s">
        <v>652</v>
      </c>
      <c r="B16" s="5" t="s">
        <v>678</v>
      </c>
      <c r="C16" s="6" t="s">
        <v>679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5F63F7-3933-409F-A572-A0952B4AE4E0}">
  <dimension ref="A3:A265"/>
  <sheetViews>
    <sheetView workbookViewId="0">
      <selection activeCell="A3" sqref="A3"/>
    </sheetView>
  </sheetViews>
  <sheetFormatPr defaultRowHeight="14.5" x14ac:dyDescent="0.35"/>
  <cols>
    <col min="1" max="1" width="12.36328125" bestFit="1" customWidth="1"/>
  </cols>
  <sheetData>
    <row r="3" spans="1:1" x14ac:dyDescent="0.35">
      <c r="A3" s="11" t="s">
        <v>655</v>
      </c>
    </row>
    <row r="4" spans="1:1" x14ac:dyDescent="0.35">
      <c r="A4" s="12">
        <v>20</v>
      </c>
    </row>
    <row r="5" spans="1:1" x14ac:dyDescent="0.35">
      <c r="A5" s="12">
        <v>23</v>
      </c>
    </row>
    <row r="6" spans="1:1" x14ac:dyDescent="0.35">
      <c r="A6" s="12">
        <v>27</v>
      </c>
    </row>
    <row r="7" spans="1:1" x14ac:dyDescent="0.35">
      <c r="A7" s="12">
        <v>28</v>
      </c>
    </row>
    <row r="8" spans="1:1" x14ac:dyDescent="0.35">
      <c r="A8" s="12">
        <v>54</v>
      </c>
    </row>
    <row r="9" spans="1:1" x14ac:dyDescent="0.35">
      <c r="A9" s="12">
        <v>62</v>
      </c>
    </row>
    <row r="10" spans="1:1" x14ac:dyDescent="0.35">
      <c r="A10" s="12">
        <v>64</v>
      </c>
    </row>
    <row r="11" spans="1:1" x14ac:dyDescent="0.35">
      <c r="A11" s="12">
        <v>70</v>
      </c>
    </row>
    <row r="12" spans="1:1" x14ac:dyDescent="0.35">
      <c r="A12" s="12">
        <v>71</v>
      </c>
    </row>
    <row r="13" spans="1:1" x14ac:dyDescent="0.35">
      <c r="A13" s="12">
        <v>74</v>
      </c>
    </row>
    <row r="14" spans="1:1" x14ac:dyDescent="0.35">
      <c r="A14" s="12">
        <v>81</v>
      </c>
    </row>
    <row r="15" spans="1:1" x14ac:dyDescent="0.35">
      <c r="A15" s="12">
        <v>88</v>
      </c>
    </row>
    <row r="16" spans="1:1" x14ac:dyDescent="0.35">
      <c r="A16" s="12">
        <v>90</v>
      </c>
    </row>
    <row r="17" spans="1:1" x14ac:dyDescent="0.35">
      <c r="A17" s="12">
        <v>98</v>
      </c>
    </row>
    <row r="18" spans="1:1" x14ac:dyDescent="0.35">
      <c r="A18" s="12">
        <v>100</v>
      </c>
    </row>
    <row r="19" spans="1:1" x14ac:dyDescent="0.35">
      <c r="A19" s="12">
        <v>104</v>
      </c>
    </row>
    <row r="20" spans="1:1" x14ac:dyDescent="0.35">
      <c r="A20" s="12">
        <v>105</v>
      </c>
    </row>
    <row r="21" spans="1:1" x14ac:dyDescent="0.35">
      <c r="A21" s="12">
        <v>112</v>
      </c>
    </row>
    <row r="22" spans="1:1" x14ac:dyDescent="0.35">
      <c r="A22" s="12">
        <v>114</v>
      </c>
    </row>
    <row r="23" spans="1:1" x14ac:dyDescent="0.35">
      <c r="A23" s="12">
        <v>115</v>
      </c>
    </row>
    <row r="24" spans="1:1" x14ac:dyDescent="0.35">
      <c r="A24" s="12">
        <v>118</v>
      </c>
    </row>
    <row r="25" spans="1:1" x14ac:dyDescent="0.35">
      <c r="A25" s="12">
        <v>120</v>
      </c>
    </row>
    <row r="26" spans="1:1" x14ac:dyDescent="0.35">
      <c r="A26" s="12">
        <v>122</v>
      </c>
    </row>
    <row r="27" spans="1:1" x14ac:dyDescent="0.35">
      <c r="A27" s="12">
        <v>129</v>
      </c>
    </row>
    <row r="28" spans="1:1" x14ac:dyDescent="0.35">
      <c r="A28" s="12">
        <v>132</v>
      </c>
    </row>
    <row r="29" spans="1:1" x14ac:dyDescent="0.35">
      <c r="A29" s="12">
        <v>135</v>
      </c>
    </row>
    <row r="30" spans="1:1" x14ac:dyDescent="0.35">
      <c r="A30" s="12">
        <v>138</v>
      </c>
    </row>
    <row r="31" spans="1:1" x14ac:dyDescent="0.35">
      <c r="A31" s="12">
        <v>144</v>
      </c>
    </row>
    <row r="32" spans="1:1" x14ac:dyDescent="0.35">
      <c r="A32" s="12">
        <v>156</v>
      </c>
    </row>
    <row r="33" spans="1:1" x14ac:dyDescent="0.35">
      <c r="A33" s="12">
        <v>160</v>
      </c>
    </row>
    <row r="34" spans="1:1" x14ac:dyDescent="0.35">
      <c r="A34" s="12">
        <v>169</v>
      </c>
    </row>
    <row r="35" spans="1:1" x14ac:dyDescent="0.35">
      <c r="A35" s="12">
        <v>171</v>
      </c>
    </row>
    <row r="36" spans="1:1" x14ac:dyDescent="0.35">
      <c r="A36" s="12">
        <v>175</v>
      </c>
    </row>
    <row r="37" spans="1:1" x14ac:dyDescent="0.35">
      <c r="A37" s="12">
        <v>176</v>
      </c>
    </row>
    <row r="38" spans="1:1" x14ac:dyDescent="0.35">
      <c r="A38" s="12">
        <v>178</v>
      </c>
    </row>
    <row r="39" spans="1:1" x14ac:dyDescent="0.35">
      <c r="A39" s="12">
        <v>180</v>
      </c>
    </row>
    <row r="40" spans="1:1" x14ac:dyDescent="0.35">
      <c r="A40" s="12">
        <v>190</v>
      </c>
    </row>
    <row r="41" spans="1:1" x14ac:dyDescent="0.35">
      <c r="A41" s="12">
        <v>192</v>
      </c>
    </row>
    <row r="42" spans="1:1" x14ac:dyDescent="0.35">
      <c r="A42" s="12">
        <v>194</v>
      </c>
    </row>
    <row r="43" spans="1:1" x14ac:dyDescent="0.35">
      <c r="A43" s="12">
        <v>198</v>
      </c>
    </row>
    <row r="44" spans="1:1" x14ac:dyDescent="0.35">
      <c r="A44" s="12">
        <v>201</v>
      </c>
    </row>
    <row r="45" spans="1:1" x14ac:dyDescent="0.35">
      <c r="A45" s="12">
        <v>204</v>
      </c>
    </row>
    <row r="46" spans="1:1" x14ac:dyDescent="0.35">
      <c r="A46" s="12">
        <v>207</v>
      </c>
    </row>
    <row r="47" spans="1:1" x14ac:dyDescent="0.35">
      <c r="A47" s="12">
        <v>216</v>
      </c>
    </row>
    <row r="48" spans="1:1" x14ac:dyDescent="0.35">
      <c r="A48" s="12">
        <v>226</v>
      </c>
    </row>
    <row r="49" spans="1:1" x14ac:dyDescent="0.35">
      <c r="A49" s="12">
        <v>233</v>
      </c>
    </row>
    <row r="50" spans="1:1" x14ac:dyDescent="0.35">
      <c r="A50" s="12">
        <v>241</v>
      </c>
    </row>
    <row r="51" spans="1:1" x14ac:dyDescent="0.35">
      <c r="A51" s="12">
        <v>244</v>
      </c>
    </row>
    <row r="52" spans="1:1" x14ac:dyDescent="0.35">
      <c r="A52" s="12">
        <v>245</v>
      </c>
    </row>
    <row r="53" spans="1:1" x14ac:dyDescent="0.35">
      <c r="A53" s="12">
        <v>250</v>
      </c>
    </row>
    <row r="54" spans="1:1" x14ac:dyDescent="0.35">
      <c r="A54" s="12">
        <v>256</v>
      </c>
    </row>
    <row r="55" spans="1:1" x14ac:dyDescent="0.35">
      <c r="A55" s="12">
        <v>261</v>
      </c>
    </row>
    <row r="56" spans="1:1" x14ac:dyDescent="0.35">
      <c r="A56" s="12">
        <v>264</v>
      </c>
    </row>
    <row r="57" spans="1:1" x14ac:dyDescent="0.35">
      <c r="A57" s="12">
        <v>270</v>
      </c>
    </row>
    <row r="58" spans="1:1" x14ac:dyDescent="0.35">
      <c r="A58" s="12">
        <v>278</v>
      </c>
    </row>
    <row r="59" spans="1:1" x14ac:dyDescent="0.35">
      <c r="A59" s="12">
        <v>280</v>
      </c>
    </row>
    <row r="60" spans="1:1" x14ac:dyDescent="0.35">
      <c r="A60" s="12">
        <v>284</v>
      </c>
    </row>
    <row r="61" spans="1:1" x14ac:dyDescent="0.35">
      <c r="A61" s="12">
        <v>290</v>
      </c>
    </row>
    <row r="62" spans="1:1" x14ac:dyDescent="0.35">
      <c r="A62" s="12">
        <v>292</v>
      </c>
    </row>
    <row r="63" spans="1:1" x14ac:dyDescent="0.35">
      <c r="A63" s="12">
        <v>296</v>
      </c>
    </row>
    <row r="64" spans="1:1" x14ac:dyDescent="0.35">
      <c r="A64" s="12">
        <v>297</v>
      </c>
    </row>
    <row r="65" spans="1:1" x14ac:dyDescent="0.35">
      <c r="A65" s="12">
        <v>299</v>
      </c>
    </row>
    <row r="66" spans="1:1" x14ac:dyDescent="0.35">
      <c r="A66" s="12">
        <v>300</v>
      </c>
    </row>
    <row r="67" spans="1:1" x14ac:dyDescent="0.35">
      <c r="A67" s="12">
        <v>304</v>
      </c>
    </row>
    <row r="68" spans="1:1" x14ac:dyDescent="0.35">
      <c r="A68" s="12">
        <v>312</v>
      </c>
    </row>
    <row r="69" spans="1:1" x14ac:dyDescent="0.35">
      <c r="A69" s="12">
        <v>320</v>
      </c>
    </row>
    <row r="70" spans="1:1" x14ac:dyDescent="0.35">
      <c r="A70" s="12">
        <v>322</v>
      </c>
    </row>
    <row r="71" spans="1:1" x14ac:dyDescent="0.35">
      <c r="A71" s="12">
        <v>330</v>
      </c>
    </row>
    <row r="72" spans="1:1" x14ac:dyDescent="0.35">
      <c r="A72" s="12">
        <v>335</v>
      </c>
    </row>
    <row r="73" spans="1:1" x14ac:dyDescent="0.35">
      <c r="A73" s="12">
        <v>338</v>
      </c>
    </row>
    <row r="74" spans="1:1" x14ac:dyDescent="0.35">
      <c r="A74" s="12">
        <v>355</v>
      </c>
    </row>
    <row r="75" spans="1:1" x14ac:dyDescent="0.35">
      <c r="A75" s="12">
        <v>376</v>
      </c>
    </row>
    <row r="76" spans="1:1" x14ac:dyDescent="0.35">
      <c r="A76" s="12">
        <v>378</v>
      </c>
    </row>
    <row r="77" spans="1:1" x14ac:dyDescent="0.35">
      <c r="A77" s="12">
        <v>384</v>
      </c>
    </row>
    <row r="78" spans="1:1" x14ac:dyDescent="0.35">
      <c r="A78" s="12">
        <v>388</v>
      </c>
    </row>
    <row r="79" spans="1:1" x14ac:dyDescent="0.35">
      <c r="A79" s="12">
        <v>400</v>
      </c>
    </row>
    <row r="80" spans="1:1" x14ac:dyDescent="0.35">
      <c r="A80" s="12">
        <v>408</v>
      </c>
    </row>
    <row r="81" spans="1:1" x14ac:dyDescent="0.35">
      <c r="A81" s="12">
        <v>410</v>
      </c>
    </row>
    <row r="82" spans="1:1" x14ac:dyDescent="0.35">
      <c r="A82" s="12">
        <v>412</v>
      </c>
    </row>
    <row r="83" spans="1:1" x14ac:dyDescent="0.35">
      <c r="A83" s="12">
        <v>417</v>
      </c>
    </row>
    <row r="84" spans="1:1" x14ac:dyDescent="0.35">
      <c r="A84" s="12">
        <v>420</v>
      </c>
    </row>
    <row r="85" spans="1:1" x14ac:dyDescent="0.35">
      <c r="A85" s="12">
        <v>423</v>
      </c>
    </row>
    <row r="86" spans="1:1" x14ac:dyDescent="0.35">
      <c r="A86" s="12">
        <v>424</v>
      </c>
    </row>
    <row r="87" spans="1:1" x14ac:dyDescent="0.35">
      <c r="A87" s="12">
        <v>428</v>
      </c>
    </row>
    <row r="88" spans="1:1" x14ac:dyDescent="0.35">
      <c r="A88" s="12">
        <v>430</v>
      </c>
    </row>
    <row r="89" spans="1:1" x14ac:dyDescent="0.35">
      <c r="A89" s="12">
        <v>432</v>
      </c>
    </row>
    <row r="90" spans="1:1" x14ac:dyDescent="0.35">
      <c r="A90" s="12">
        <v>434</v>
      </c>
    </row>
    <row r="91" spans="1:1" x14ac:dyDescent="0.35">
      <c r="A91" s="12">
        <v>448</v>
      </c>
    </row>
    <row r="92" spans="1:1" x14ac:dyDescent="0.35">
      <c r="A92" s="12">
        <v>450</v>
      </c>
    </row>
    <row r="93" spans="1:1" x14ac:dyDescent="0.35">
      <c r="A93" s="12">
        <v>455</v>
      </c>
    </row>
    <row r="94" spans="1:1" x14ac:dyDescent="0.35">
      <c r="A94" s="12">
        <v>456</v>
      </c>
    </row>
    <row r="95" spans="1:1" x14ac:dyDescent="0.35">
      <c r="A95" s="12">
        <v>459</v>
      </c>
    </row>
    <row r="96" spans="1:1" x14ac:dyDescent="0.35">
      <c r="A96" s="12">
        <v>486</v>
      </c>
    </row>
    <row r="97" spans="1:1" x14ac:dyDescent="0.35">
      <c r="A97" s="12">
        <v>495</v>
      </c>
    </row>
    <row r="98" spans="1:1" x14ac:dyDescent="0.35">
      <c r="A98" s="12">
        <v>498</v>
      </c>
    </row>
    <row r="99" spans="1:1" x14ac:dyDescent="0.35">
      <c r="A99" s="12">
        <v>507</v>
      </c>
    </row>
    <row r="100" spans="1:1" x14ac:dyDescent="0.35">
      <c r="A100" s="12">
        <v>508</v>
      </c>
    </row>
    <row r="101" spans="1:1" x14ac:dyDescent="0.35">
      <c r="A101" s="12">
        <v>512</v>
      </c>
    </row>
    <row r="102" spans="1:1" x14ac:dyDescent="0.35">
      <c r="A102" s="12">
        <v>516</v>
      </c>
    </row>
    <row r="103" spans="1:1" x14ac:dyDescent="0.35">
      <c r="A103" s="12">
        <v>525</v>
      </c>
    </row>
    <row r="104" spans="1:1" x14ac:dyDescent="0.35">
      <c r="A104" s="12">
        <v>531</v>
      </c>
    </row>
    <row r="105" spans="1:1" x14ac:dyDescent="0.35">
      <c r="A105" s="12">
        <v>534</v>
      </c>
    </row>
    <row r="106" spans="1:1" x14ac:dyDescent="0.35">
      <c r="A106" s="12">
        <v>549</v>
      </c>
    </row>
    <row r="107" spans="1:1" x14ac:dyDescent="0.35">
      <c r="A107" s="12">
        <v>552</v>
      </c>
    </row>
    <row r="108" spans="1:1" x14ac:dyDescent="0.35">
      <c r="A108" s="12">
        <v>556</v>
      </c>
    </row>
    <row r="109" spans="1:1" x14ac:dyDescent="0.35">
      <c r="A109" s="12">
        <v>558</v>
      </c>
    </row>
    <row r="110" spans="1:1" x14ac:dyDescent="0.35">
      <c r="A110" s="12">
        <v>562</v>
      </c>
    </row>
    <row r="111" spans="1:1" x14ac:dyDescent="0.35">
      <c r="A111" s="12">
        <v>564</v>
      </c>
    </row>
    <row r="112" spans="1:1" x14ac:dyDescent="0.35">
      <c r="A112" s="12">
        <v>568</v>
      </c>
    </row>
    <row r="113" spans="1:1" x14ac:dyDescent="0.35">
      <c r="A113" s="12">
        <v>570</v>
      </c>
    </row>
    <row r="114" spans="1:1" x14ac:dyDescent="0.35">
      <c r="A114" s="12">
        <v>572</v>
      </c>
    </row>
    <row r="115" spans="1:1" x14ac:dyDescent="0.35">
      <c r="A115" s="12">
        <v>582</v>
      </c>
    </row>
    <row r="116" spans="1:1" x14ac:dyDescent="0.35">
      <c r="A116" s="12">
        <v>585</v>
      </c>
    </row>
    <row r="117" spans="1:1" x14ac:dyDescent="0.35">
      <c r="A117" s="12">
        <v>594</v>
      </c>
    </row>
    <row r="118" spans="1:1" x14ac:dyDescent="0.35">
      <c r="A118" s="12">
        <v>605</v>
      </c>
    </row>
    <row r="119" spans="1:1" x14ac:dyDescent="0.35">
      <c r="A119" s="12">
        <v>606</v>
      </c>
    </row>
    <row r="120" spans="1:1" x14ac:dyDescent="0.35">
      <c r="A120" s="12">
        <v>612</v>
      </c>
    </row>
    <row r="121" spans="1:1" x14ac:dyDescent="0.35">
      <c r="A121" s="12">
        <v>621</v>
      </c>
    </row>
    <row r="122" spans="1:1" x14ac:dyDescent="0.35">
      <c r="A122" s="12">
        <v>628</v>
      </c>
    </row>
    <row r="123" spans="1:1" x14ac:dyDescent="0.35">
      <c r="A123" s="12">
        <v>630</v>
      </c>
    </row>
    <row r="124" spans="1:1" x14ac:dyDescent="0.35">
      <c r="A124" s="12">
        <v>632</v>
      </c>
    </row>
    <row r="125" spans="1:1" x14ac:dyDescent="0.35">
      <c r="A125" s="12">
        <v>651</v>
      </c>
    </row>
    <row r="126" spans="1:1" x14ac:dyDescent="0.35">
      <c r="A126" s="12">
        <v>660</v>
      </c>
    </row>
    <row r="127" spans="1:1" x14ac:dyDescent="0.35">
      <c r="A127" s="12">
        <v>675</v>
      </c>
    </row>
    <row r="128" spans="1:1" x14ac:dyDescent="0.35">
      <c r="A128" s="12">
        <v>686</v>
      </c>
    </row>
    <row r="129" spans="1:1" x14ac:dyDescent="0.35">
      <c r="A129" s="12">
        <v>693</v>
      </c>
    </row>
    <row r="130" spans="1:1" x14ac:dyDescent="0.35">
      <c r="A130" s="12">
        <v>717</v>
      </c>
    </row>
    <row r="131" spans="1:1" x14ac:dyDescent="0.35">
      <c r="A131" s="12">
        <v>732</v>
      </c>
    </row>
    <row r="132" spans="1:1" x14ac:dyDescent="0.35">
      <c r="A132" s="12">
        <v>735</v>
      </c>
    </row>
    <row r="133" spans="1:1" x14ac:dyDescent="0.35">
      <c r="A133" s="12">
        <v>738</v>
      </c>
    </row>
    <row r="134" spans="1:1" x14ac:dyDescent="0.35">
      <c r="A134" s="12">
        <v>747</v>
      </c>
    </row>
    <row r="135" spans="1:1" x14ac:dyDescent="0.35">
      <c r="A135" s="12">
        <v>748</v>
      </c>
    </row>
    <row r="136" spans="1:1" x14ac:dyDescent="0.35">
      <c r="A136" s="12">
        <v>756</v>
      </c>
    </row>
    <row r="137" spans="1:1" x14ac:dyDescent="0.35">
      <c r="A137" s="12">
        <v>765</v>
      </c>
    </row>
    <row r="138" spans="1:1" x14ac:dyDescent="0.35">
      <c r="A138" s="12">
        <v>776</v>
      </c>
    </row>
    <row r="139" spans="1:1" x14ac:dyDescent="0.35">
      <c r="A139" s="12">
        <v>780</v>
      </c>
    </row>
    <row r="140" spans="1:1" x14ac:dyDescent="0.35">
      <c r="A140" s="12">
        <v>783</v>
      </c>
    </row>
    <row r="141" spans="1:1" x14ac:dyDescent="0.35">
      <c r="A141" s="12">
        <v>789</v>
      </c>
    </row>
    <row r="142" spans="1:1" x14ac:dyDescent="0.35">
      <c r="A142" s="12">
        <v>800</v>
      </c>
    </row>
    <row r="143" spans="1:1" x14ac:dyDescent="0.35">
      <c r="A143" s="12">
        <v>801</v>
      </c>
    </row>
    <row r="144" spans="1:1" x14ac:dyDescent="0.35">
      <c r="A144" s="12">
        <v>804</v>
      </c>
    </row>
    <row r="145" spans="1:1" x14ac:dyDescent="0.35">
      <c r="A145" s="12">
        <v>808</v>
      </c>
    </row>
    <row r="146" spans="1:1" x14ac:dyDescent="0.35">
      <c r="A146" s="12">
        <v>812</v>
      </c>
    </row>
    <row r="147" spans="1:1" x14ac:dyDescent="0.35">
      <c r="A147" s="12">
        <v>813</v>
      </c>
    </row>
    <row r="148" spans="1:1" x14ac:dyDescent="0.35">
      <c r="A148" s="12">
        <v>831</v>
      </c>
    </row>
    <row r="149" spans="1:1" x14ac:dyDescent="0.35">
      <c r="A149" s="12">
        <v>833</v>
      </c>
    </row>
    <row r="150" spans="1:1" x14ac:dyDescent="0.35">
      <c r="A150" s="12">
        <v>834</v>
      </c>
    </row>
    <row r="151" spans="1:1" x14ac:dyDescent="0.35">
      <c r="A151" s="12">
        <v>840</v>
      </c>
    </row>
    <row r="152" spans="1:1" x14ac:dyDescent="0.35">
      <c r="A152" s="12">
        <v>873</v>
      </c>
    </row>
    <row r="153" spans="1:1" x14ac:dyDescent="0.35">
      <c r="A153" s="12">
        <v>875</v>
      </c>
    </row>
    <row r="154" spans="1:1" x14ac:dyDescent="0.35">
      <c r="A154" s="12">
        <v>880</v>
      </c>
    </row>
    <row r="155" spans="1:1" x14ac:dyDescent="0.35">
      <c r="A155" s="12">
        <v>900</v>
      </c>
    </row>
    <row r="156" spans="1:1" x14ac:dyDescent="0.35">
      <c r="A156" s="12">
        <v>903</v>
      </c>
    </row>
    <row r="157" spans="1:1" x14ac:dyDescent="0.35">
      <c r="A157" s="12">
        <v>942</v>
      </c>
    </row>
    <row r="158" spans="1:1" x14ac:dyDescent="0.35">
      <c r="A158" s="12">
        <v>948</v>
      </c>
    </row>
    <row r="159" spans="1:1" x14ac:dyDescent="0.35">
      <c r="A159" s="12">
        <v>960</v>
      </c>
    </row>
    <row r="160" spans="1:1" x14ac:dyDescent="0.35">
      <c r="A160" s="12">
        <v>963</v>
      </c>
    </row>
    <row r="161" spans="1:1" x14ac:dyDescent="0.35">
      <c r="A161" s="12">
        <v>970</v>
      </c>
    </row>
    <row r="162" spans="1:1" x14ac:dyDescent="0.35">
      <c r="A162" s="12">
        <v>994</v>
      </c>
    </row>
    <row r="163" spans="1:1" x14ac:dyDescent="0.35">
      <c r="A163" s="12">
        <v>1008</v>
      </c>
    </row>
    <row r="164" spans="1:1" x14ac:dyDescent="0.35">
      <c r="A164" s="12">
        <v>1036</v>
      </c>
    </row>
    <row r="165" spans="1:1" x14ac:dyDescent="0.35">
      <c r="A165" s="12">
        <v>1045</v>
      </c>
    </row>
    <row r="166" spans="1:1" x14ac:dyDescent="0.35">
      <c r="A166" s="12">
        <v>1050</v>
      </c>
    </row>
    <row r="167" spans="1:1" x14ac:dyDescent="0.35">
      <c r="A167" s="12">
        <v>1057</v>
      </c>
    </row>
    <row r="168" spans="1:1" x14ac:dyDescent="0.35">
      <c r="A168" s="12">
        <v>1064</v>
      </c>
    </row>
    <row r="169" spans="1:1" x14ac:dyDescent="0.35">
      <c r="A169" s="12">
        <v>1065</v>
      </c>
    </row>
    <row r="170" spans="1:1" x14ac:dyDescent="0.35">
      <c r="A170" s="12">
        <v>1100</v>
      </c>
    </row>
    <row r="171" spans="1:1" x14ac:dyDescent="0.35">
      <c r="A171" s="12">
        <v>1108</v>
      </c>
    </row>
    <row r="172" spans="1:1" x14ac:dyDescent="0.35">
      <c r="A172" s="12">
        <v>1112</v>
      </c>
    </row>
    <row r="173" spans="1:1" x14ac:dyDescent="0.35">
      <c r="A173" s="12">
        <v>1120</v>
      </c>
    </row>
    <row r="174" spans="1:1" x14ac:dyDescent="0.35">
      <c r="A174" s="12">
        <v>1124</v>
      </c>
    </row>
    <row r="175" spans="1:1" x14ac:dyDescent="0.35">
      <c r="A175" s="12">
        <v>1140</v>
      </c>
    </row>
    <row r="176" spans="1:1" x14ac:dyDescent="0.35">
      <c r="A176" s="12">
        <v>1141</v>
      </c>
    </row>
    <row r="177" spans="1:1" x14ac:dyDescent="0.35">
      <c r="A177" s="12">
        <v>1150</v>
      </c>
    </row>
    <row r="178" spans="1:1" x14ac:dyDescent="0.35">
      <c r="A178" s="12">
        <v>1176</v>
      </c>
    </row>
    <row r="179" spans="1:1" x14ac:dyDescent="0.35">
      <c r="A179" s="12">
        <v>1182</v>
      </c>
    </row>
    <row r="180" spans="1:1" x14ac:dyDescent="0.35">
      <c r="A180" s="12">
        <v>1183</v>
      </c>
    </row>
    <row r="181" spans="1:1" x14ac:dyDescent="0.35">
      <c r="A181" s="12">
        <v>1194</v>
      </c>
    </row>
    <row r="182" spans="1:1" x14ac:dyDescent="0.35">
      <c r="A182" s="12">
        <v>1200</v>
      </c>
    </row>
    <row r="183" spans="1:1" x14ac:dyDescent="0.35">
      <c r="A183" s="12">
        <v>1246</v>
      </c>
    </row>
    <row r="184" spans="1:1" x14ac:dyDescent="0.35">
      <c r="A184" s="12">
        <v>1248</v>
      </c>
    </row>
    <row r="185" spans="1:1" x14ac:dyDescent="0.35">
      <c r="A185" s="12">
        <v>1250</v>
      </c>
    </row>
    <row r="186" spans="1:1" x14ac:dyDescent="0.35">
      <c r="A186" s="12">
        <v>1253</v>
      </c>
    </row>
    <row r="187" spans="1:1" x14ac:dyDescent="0.35">
      <c r="A187" s="12">
        <v>1265</v>
      </c>
    </row>
    <row r="188" spans="1:1" x14ac:dyDescent="0.35">
      <c r="A188" s="12">
        <v>1295</v>
      </c>
    </row>
    <row r="189" spans="1:1" x14ac:dyDescent="0.35">
      <c r="A189" s="12">
        <v>1296</v>
      </c>
    </row>
    <row r="190" spans="1:1" x14ac:dyDescent="0.35">
      <c r="A190" s="12">
        <v>1305</v>
      </c>
    </row>
    <row r="191" spans="1:1" x14ac:dyDescent="0.35">
      <c r="A191" s="12">
        <v>1330</v>
      </c>
    </row>
    <row r="192" spans="1:1" x14ac:dyDescent="0.35">
      <c r="A192" s="12">
        <v>1335</v>
      </c>
    </row>
    <row r="193" spans="1:1" x14ac:dyDescent="0.35">
      <c r="A193" s="12">
        <v>1340</v>
      </c>
    </row>
    <row r="194" spans="1:1" x14ac:dyDescent="0.35">
      <c r="A194" s="12">
        <v>1359</v>
      </c>
    </row>
    <row r="195" spans="1:1" x14ac:dyDescent="0.35">
      <c r="A195" s="12">
        <v>1368</v>
      </c>
    </row>
    <row r="196" spans="1:1" x14ac:dyDescent="0.35">
      <c r="A196" s="12">
        <v>1395</v>
      </c>
    </row>
    <row r="197" spans="1:1" x14ac:dyDescent="0.35">
      <c r="A197" s="12">
        <v>1404</v>
      </c>
    </row>
    <row r="198" spans="1:1" x14ac:dyDescent="0.35">
      <c r="A198" s="12">
        <v>1413</v>
      </c>
    </row>
    <row r="199" spans="1:1" x14ac:dyDescent="0.35">
      <c r="A199" s="12">
        <v>1415</v>
      </c>
    </row>
    <row r="200" spans="1:1" x14ac:dyDescent="0.35">
      <c r="A200" s="12">
        <v>1420</v>
      </c>
    </row>
    <row r="201" spans="1:1" x14ac:dyDescent="0.35">
      <c r="A201" s="12">
        <v>1425</v>
      </c>
    </row>
    <row r="202" spans="1:1" x14ac:dyDescent="0.35">
      <c r="A202" s="12">
        <v>1446</v>
      </c>
    </row>
    <row r="203" spans="1:1" x14ac:dyDescent="0.35">
      <c r="A203" s="12">
        <v>1448</v>
      </c>
    </row>
    <row r="204" spans="1:1" x14ac:dyDescent="0.35">
      <c r="A204" s="12">
        <v>1465</v>
      </c>
    </row>
    <row r="205" spans="1:1" x14ac:dyDescent="0.35">
      <c r="A205" s="12">
        <v>1470</v>
      </c>
    </row>
    <row r="206" spans="1:1" x14ac:dyDescent="0.35">
      <c r="A206" s="12">
        <v>1472</v>
      </c>
    </row>
    <row r="207" spans="1:1" x14ac:dyDescent="0.35">
      <c r="A207" s="12">
        <v>1488</v>
      </c>
    </row>
    <row r="208" spans="1:1" x14ac:dyDescent="0.35">
      <c r="A208" s="12">
        <v>1503</v>
      </c>
    </row>
    <row r="209" spans="1:1" x14ac:dyDescent="0.35">
      <c r="A209" s="12">
        <v>1554</v>
      </c>
    </row>
    <row r="210" spans="1:1" x14ac:dyDescent="0.35">
      <c r="A210" s="12">
        <v>1560</v>
      </c>
    </row>
    <row r="211" spans="1:1" x14ac:dyDescent="0.35">
      <c r="A211" s="12">
        <v>1596</v>
      </c>
    </row>
    <row r="212" spans="1:1" x14ac:dyDescent="0.35">
      <c r="A212" s="12">
        <v>1610</v>
      </c>
    </row>
    <row r="213" spans="1:1" x14ac:dyDescent="0.35">
      <c r="A213" s="12">
        <v>1617</v>
      </c>
    </row>
    <row r="214" spans="1:1" x14ac:dyDescent="0.35">
      <c r="A214" s="12">
        <v>1620</v>
      </c>
    </row>
    <row r="215" spans="1:1" x14ac:dyDescent="0.35">
      <c r="A215" s="12">
        <v>1638</v>
      </c>
    </row>
    <row r="216" spans="1:1" x14ac:dyDescent="0.35">
      <c r="A216" s="12">
        <v>1645</v>
      </c>
    </row>
    <row r="217" spans="1:1" x14ac:dyDescent="0.35">
      <c r="A217" s="12">
        <v>1664</v>
      </c>
    </row>
    <row r="218" spans="1:1" x14ac:dyDescent="0.35">
      <c r="A218" s="12">
        <v>1670</v>
      </c>
    </row>
    <row r="219" spans="1:1" x14ac:dyDescent="0.35">
      <c r="A219" s="12">
        <v>1673</v>
      </c>
    </row>
    <row r="220" spans="1:1" x14ac:dyDescent="0.35">
      <c r="A220" s="12">
        <v>1680</v>
      </c>
    </row>
    <row r="221" spans="1:1" x14ac:dyDescent="0.35">
      <c r="A221" s="12">
        <v>1701</v>
      </c>
    </row>
    <row r="222" spans="1:1" x14ac:dyDescent="0.35">
      <c r="A222" s="12">
        <v>1728</v>
      </c>
    </row>
    <row r="223" spans="1:1" x14ac:dyDescent="0.35">
      <c r="A223" s="12">
        <v>1730</v>
      </c>
    </row>
    <row r="224" spans="1:1" x14ac:dyDescent="0.35">
      <c r="A224" s="12">
        <v>1760</v>
      </c>
    </row>
    <row r="225" spans="1:1" x14ac:dyDescent="0.35">
      <c r="A225" s="12">
        <v>1791</v>
      </c>
    </row>
    <row r="226" spans="1:1" x14ac:dyDescent="0.35">
      <c r="A226" s="12">
        <v>1800</v>
      </c>
    </row>
    <row r="227" spans="1:1" x14ac:dyDescent="0.35">
      <c r="A227" s="12">
        <v>1832</v>
      </c>
    </row>
    <row r="228" spans="1:1" x14ac:dyDescent="0.35">
      <c r="A228" s="12">
        <v>1881</v>
      </c>
    </row>
    <row r="229" spans="1:1" x14ac:dyDescent="0.35">
      <c r="A229" s="12">
        <v>1890</v>
      </c>
    </row>
    <row r="230" spans="1:1" x14ac:dyDescent="0.35">
      <c r="A230" s="12">
        <v>1896</v>
      </c>
    </row>
    <row r="231" spans="1:1" x14ac:dyDescent="0.35">
      <c r="A231" s="12">
        <v>1920</v>
      </c>
    </row>
    <row r="232" spans="1:1" x14ac:dyDescent="0.35">
      <c r="A232" s="12">
        <v>1939</v>
      </c>
    </row>
    <row r="233" spans="1:1" x14ac:dyDescent="0.35">
      <c r="A233" s="12">
        <v>2008</v>
      </c>
    </row>
    <row r="234" spans="1:1" x14ac:dyDescent="0.35">
      <c r="A234" s="12">
        <v>2010</v>
      </c>
    </row>
    <row r="235" spans="1:1" x14ac:dyDescent="0.35">
      <c r="A235" s="12">
        <v>2043</v>
      </c>
    </row>
    <row r="236" spans="1:1" x14ac:dyDescent="0.35">
      <c r="A236" s="12">
        <v>2070</v>
      </c>
    </row>
    <row r="237" spans="1:1" x14ac:dyDescent="0.35">
      <c r="A237" s="12">
        <v>2097</v>
      </c>
    </row>
    <row r="238" spans="1:1" x14ac:dyDescent="0.35">
      <c r="A238" s="12">
        <v>2112</v>
      </c>
    </row>
    <row r="239" spans="1:1" x14ac:dyDescent="0.35">
      <c r="A239" s="12">
        <v>2180</v>
      </c>
    </row>
    <row r="240" spans="1:1" x14ac:dyDescent="0.35">
      <c r="A240" s="12">
        <v>2205</v>
      </c>
    </row>
    <row r="241" spans="1:1" x14ac:dyDescent="0.35">
      <c r="A241" s="12">
        <v>2220</v>
      </c>
    </row>
    <row r="242" spans="1:1" x14ac:dyDescent="0.35">
      <c r="A242" s="12">
        <v>2232</v>
      </c>
    </row>
    <row r="243" spans="1:1" x14ac:dyDescent="0.35">
      <c r="A243" s="12">
        <v>2250</v>
      </c>
    </row>
    <row r="244" spans="1:1" x14ac:dyDescent="0.35">
      <c r="A244" s="12">
        <v>2264</v>
      </c>
    </row>
    <row r="245" spans="1:1" x14ac:dyDescent="0.35">
      <c r="A245" s="12">
        <v>2268</v>
      </c>
    </row>
    <row r="246" spans="1:1" x14ac:dyDescent="0.35">
      <c r="A246" s="12">
        <v>2295</v>
      </c>
    </row>
    <row r="247" spans="1:1" x14ac:dyDescent="0.35">
      <c r="A247" s="12">
        <v>2300</v>
      </c>
    </row>
    <row r="248" spans="1:1" x14ac:dyDescent="0.35">
      <c r="A248" s="12">
        <v>2313</v>
      </c>
    </row>
    <row r="249" spans="1:1" x14ac:dyDescent="0.35">
      <c r="A249" s="12">
        <v>2320</v>
      </c>
    </row>
    <row r="250" spans="1:1" x14ac:dyDescent="0.35">
      <c r="A250" s="12">
        <v>2331</v>
      </c>
    </row>
    <row r="251" spans="1:1" x14ac:dyDescent="0.35">
      <c r="A251" s="12">
        <v>2360</v>
      </c>
    </row>
    <row r="252" spans="1:1" x14ac:dyDescent="0.35">
      <c r="A252" s="12">
        <v>2367</v>
      </c>
    </row>
    <row r="253" spans="1:1" x14ac:dyDescent="0.35">
      <c r="A253" s="12">
        <v>2368</v>
      </c>
    </row>
    <row r="254" spans="1:1" x14ac:dyDescent="0.35">
      <c r="A254" s="12">
        <v>2470</v>
      </c>
    </row>
    <row r="255" spans="1:1" x14ac:dyDescent="0.35">
      <c r="A255" s="12">
        <v>2580</v>
      </c>
    </row>
    <row r="256" spans="1:1" x14ac:dyDescent="0.35">
      <c r="A256" s="12">
        <v>2610</v>
      </c>
    </row>
    <row r="257" spans="1:1" x14ac:dyDescent="0.35">
      <c r="A257" s="12">
        <v>2640</v>
      </c>
    </row>
    <row r="258" spans="1:1" x14ac:dyDescent="0.35">
      <c r="A258" s="12">
        <v>2664</v>
      </c>
    </row>
    <row r="259" spans="1:1" x14ac:dyDescent="0.35">
      <c r="A259" s="12">
        <v>2700</v>
      </c>
    </row>
    <row r="260" spans="1:1" x14ac:dyDescent="0.35">
      <c r="A260" s="12">
        <v>2730</v>
      </c>
    </row>
    <row r="261" spans="1:1" x14ac:dyDescent="0.35">
      <c r="A261" s="12">
        <v>2760</v>
      </c>
    </row>
    <row r="262" spans="1:1" x14ac:dyDescent="0.35">
      <c r="A262" s="12">
        <v>2770</v>
      </c>
    </row>
    <row r="263" spans="1:1" x14ac:dyDescent="0.35">
      <c r="A263" s="12">
        <v>2790</v>
      </c>
    </row>
    <row r="264" spans="1:1" x14ac:dyDescent="0.35">
      <c r="A264" s="12">
        <v>2860</v>
      </c>
    </row>
    <row r="265" spans="1:1" x14ac:dyDescent="0.35">
      <c r="A265" s="12" t="s">
        <v>654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4C71C4-49C8-40E2-93B6-2CC759A9F5BB}">
  <dimension ref="A1:C4"/>
  <sheetViews>
    <sheetView zoomScaleNormal="100" workbookViewId="0">
      <selection activeCell="B3" sqref="B3"/>
    </sheetView>
  </sheetViews>
  <sheetFormatPr defaultRowHeight="14.5" x14ac:dyDescent="0.35"/>
  <cols>
    <col min="1" max="1" width="18.81640625" bestFit="1" customWidth="1"/>
    <col min="2" max="2" width="28.90625" bestFit="1" customWidth="1"/>
    <col min="3" max="3" width="24.81640625" bestFit="1" customWidth="1"/>
    <col min="4" max="4" width="6.1796875" bestFit="1" customWidth="1"/>
    <col min="5" max="5" width="7.81640625" bestFit="1" customWidth="1"/>
    <col min="6" max="6" width="6.1796875" bestFit="1" customWidth="1"/>
    <col min="7" max="7" width="10.26953125" bestFit="1" customWidth="1"/>
    <col min="8" max="8" width="6.54296875" bestFit="1" customWidth="1"/>
    <col min="9" max="9" width="7.7265625" bestFit="1" customWidth="1"/>
    <col min="10" max="10" width="6.81640625" bestFit="1" customWidth="1"/>
    <col min="11" max="11" width="4.36328125" bestFit="1" customWidth="1"/>
    <col min="12" max="12" width="8" bestFit="1" customWidth="1"/>
    <col min="13" max="13" width="7.26953125" bestFit="1" customWidth="1"/>
    <col min="14" max="14" width="5.7265625" bestFit="1" customWidth="1"/>
    <col min="15" max="15" width="7.1796875" bestFit="1" customWidth="1"/>
    <col min="16" max="16" width="14.1796875" bestFit="1" customWidth="1"/>
    <col min="17" max="17" width="8.7265625" bestFit="1" customWidth="1"/>
    <col min="18" max="18" width="6.6328125" bestFit="1" customWidth="1"/>
    <col min="19" max="19" width="7.90625" bestFit="1" customWidth="1"/>
    <col min="20" max="20" width="12.6328125" bestFit="1" customWidth="1"/>
    <col min="21" max="21" width="4.7265625" bestFit="1" customWidth="1"/>
    <col min="22" max="22" width="10.26953125" bestFit="1" customWidth="1"/>
    <col min="23" max="23" width="8.26953125" bestFit="1" customWidth="1"/>
    <col min="24" max="24" width="14" bestFit="1" customWidth="1"/>
    <col min="25" max="25" width="6.81640625" bestFit="1" customWidth="1"/>
    <col min="26" max="26" width="10.26953125" bestFit="1" customWidth="1"/>
    <col min="27" max="27" width="6.54296875" bestFit="1" customWidth="1"/>
    <col min="28" max="28" width="8.54296875" bestFit="1" customWidth="1"/>
    <col min="29" max="29" width="9.08984375" bestFit="1" customWidth="1"/>
    <col min="30" max="30" width="6.6328125" bestFit="1" customWidth="1"/>
    <col min="31" max="31" width="5.6328125" bestFit="1" customWidth="1"/>
    <col min="32" max="32" width="7.90625" bestFit="1" customWidth="1"/>
    <col min="33" max="33" width="6.54296875" bestFit="1" customWidth="1"/>
    <col min="34" max="34" width="5" bestFit="1" customWidth="1"/>
    <col min="35" max="35" width="8.54296875" bestFit="1" customWidth="1"/>
    <col min="36" max="36" width="10.26953125" bestFit="1" customWidth="1"/>
    <col min="37" max="37" width="7.08984375" bestFit="1" customWidth="1"/>
    <col min="38" max="38" width="15.453125" bestFit="1" customWidth="1"/>
    <col min="39" max="39" width="6.54296875" bestFit="1" customWidth="1"/>
    <col min="40" max="40" width="7.453125" bestFit="1" customWidth="1"/>
    <col min="41" max="41" width="14.08984375" bestFit="1" customWidth="1"/>
    <col min="42" max="42" width="14.1796875" bestFit="1" customWidth="1"/>
    <col min="43" max="43" width="3.81640625" bestFit="1" customWidth="1"/>
    <col min="44" max="44" width="9.453125" bestFit="1" customWidth="1"/>
    <col min="45" max="45" width="9.08984375" bestFit="1" customWidth="1"/>
    <col min="46" max="46" width="17.81640625" bestFit="1" customWidth="1"/>
    <col min="47" max="47" width="11.7265625" bestFit="1" customWidth="1"/>
    <col min="48" max="48" width="22.54296875" bestFit="1" customWidth="1"/>
    <col min="49" max="49" width="9.90625" bestFit="1" customWidth="1"/>
    <col min="50" max="50" width="8.453125" bestFit="1" customWidth="1"/>
    <col min="51" max="51" width="9.1796875" bestFit="1" customWidth="1"/>
    <col min="52" max="52" width="9.08984375" bestFit="1" customWidth="1"/>
    <col min="53" max="53" width="4.7265625" bestFit="1" customWidth="1"/>
    <col min="54" max="54" width="17.36328125" bestFit="1" customWidth="1"/>
    <col min="55" max="55" width="5.7265625" bestFit="1" customWidth="1"/>
    <col min="56" max="56" width="6.81640625" bestFit="1" customWidth="1"/>
    <col min="57" max="57" width="5.08984375" bestFit="1" customWidth="1"/>
    <col min="58" max="58" width="8.81640625" bestFit="1" customWidth="1"/>
    <col min="59" max="59" width="9.1796875" bestFit="1" customWidth="1"/>
    <col min="60" max="60" width="6.54296875" bestFit="1" customWidth="1"/>
    <col min="61" max="61" width="4.6328125" bestFit="1" customWidth="1"/>
    <col min="62" max="62" width="19" bestFit="1" customWidth="1"/>
    <col min="63" max="63" width="9.1796875" bestFit="1" customWidth="1"/>
    <col min="64" max="64" width="6.26953125" bestFit="1" customWidth="1"/>
    <col min="65" max="65" width="5.7265625" bestFit="1" customWidth="1"/>
    <col min="66" max="66" width="17.81640625" bestFit="1" customWidth="1"/>
    <col min="67" max="67" width="3.90625" bestFit="1" customWidth="1"/>
    <col min="68" max="68" width="3.1796875" bestFit="1" customWidth="1"/>
    <col min="69" max="69" width="5.453125" bestFit="1" customWidth="1"/>
    <col min="70" max="70" width="10.26953125" bestFit="1" customWidth="1"/>
    <col min="71" max="71" width="6.81640625" bestFit="1" customWidth="1"/>
    <col min="72" max="72" width="7.453125" bestFit="1" customWidth="1"/>
    <col min="73" max="73" width="13" bestFit="1" customWidth="1"/>
    <col min="74" max="74" width="6.08984375" bestFit="1" customWidth="1"/>
    <col min="75" max="75" width="8.81640625" bestFit="1" customWidth="1"/>
    <col min="76" max="76" width="6" bestFit="1" customWidth="1"/>
    <col min="77" max="77" width="7.6328125" bestFit="1" customWidth="1"/>
    <col min="78" max="78" width="13.54296875" bestFit="1" customWidth="1"/>
    <col min="79" max="79" width="9.6328125" bestFit="1" customWidth="1"/>
    <col min="80" max="80" width="8.1796875" bestFit="1" customWidth="1"/>
    <col min="81" max="81" width="6.7265625" bestFit="1" customWidth="1"/>
    <col min="82" max="82" width="5" bestFit="1" customWidth="1"/>
    <col min="83" max="83" width="4.453125" bestFit="1" customWidth="1"/>
    <col min="84" max="84" width="10" bestFit="1" customWidth="1"/>
    <col min="85" max="85" width="7.7265625" bestFit="1" customWidth="1"/>
    <col min="86" max="86" width="7.1796875" bestFit="1" customWidth="1"/>
    <col min="87" max="87" width="7.54296875" bestFit="1" customWidth="1"/>
    <col min="88" max="88" width="9.36328125" bestFit="1" customWidth="1"/>
    <col min="89" max="89" width="6.54296875" bestFit="1" customWidth="1"/>
    <col min="90" max="91" width="8.54296875" bestFit="1" customWidth="1"/>
    <col min="92" max="92" width="6.81640625" bestFit="1" customWidth="1"/>
    <col min="93" max="93" width="5.6328125" bestFit="1" customWidth="1"/>
    <col min="94" max="94" width="14.36328125" bestFit="1" customWidth="1"/>
    <col min="95" max="95" width="11.08984375" bestFit="1" customWidth="1"/>
    <col min="96" max="96" width="9.1796875" bestFit="1" customWidth="1"/>
    <col min="97" max="97" width="9.36328125" bestFit="1" customWidth="1"/>
    <col min="98" max="98" width="6.36328125" bestFit="1" customWidth="1"/>
    <col min="99" max="99" width="10.81640625" bestFit="1" customWidth="1"/>
    <col min="100" max="100" width="2.81640625" bestFit="1" customWidth="1"/>
    <col min="101" max="101" width="6.6328125" bestFit="1" customWidth="1"/>
    <col min="102" max="102" width="9" bestFit="1" customWidth="1"/>
    <col min="103" max="103" width="13.6328125" bestFit="1" customWidth="1"/>
    <col min="104" max="104" width="6.6328125" bestFit="1" customWidth="1"/>
    <col min="105" max="105" width="5.36328125" bestFit="1" customWidth="1"/>
    <col min="106" max="106" width="9" bestFit="1" customWidth="1"/>
    <col min="107" max="107" width="8.7265625" bestFit="1" customWidth="1"/>
    <col min="108" max="108" width="6.26953125" bestFit="1" customWidth="1"/>
    <col min="109" max="109" width="9.453125" bestFit="1" customWidth="1"/>
    <col min="110" max="110" width="7.1796875" bestFit="1" customWidth="1"/>
    <col min="111" max="111" width="8.54296875" bestFit="1" customWidth="1"/>
    <col min="112" max="112" width="9.36328125" bestFit="1" customWidth="1"/>
    <col min="113" max="113" width="12" bestFit="1" customWidth="1"/>
    <col min="114" max="114" width="8.08984375" bestFit="1" customWidth="1"/>
    <col min="115" max="115" width="6.81640625" bestFit="1" customWidth="1"/>
    <col min="116" max="116" width="6.90625" bestFit="1" customWidth="1"/>
    <col min="117" max="117" width="7.453125" bestFit="1" customWidth="1"/>
    <col min="118" max="118" width="7.1796875" bestFit="1" customWidth="1"/>
    <col min="119" max="119" width="10.90625" bestFit="1" customWidth="1"/>
    <col min="120" max="120" width="9.26953125" bestFit="1" customWidth="1"/>
    <col min="121" max="121" width="13.54296875" bestFit="1" customWidth="1"/>
    <col min="122" max="122" width="8.54296875" bestFit="1" customWidth="1"/>
    <col min="123" max="123" width="4.1796875" bestFit="1" customWidth="1"/>
    <col min="124" max="124" width="15.453125" bestFit="1" customWidth="1"/>
    <col min="125" max="125" width="8.81640625" bestFit="1" customWidth="1"/>
    <col min="126" max="126" width="9.36328125" bestFit="1" customWidth="1"/>
    <col min="127" max="127" width="5.453125" bestFit="1" customWidth="1"/>
    <col min="128" max="128" width="12.6328125" bestFit="1" customWidth="1"/>
    <col min="129" max="129" width="8" bestFit="1" customWidth="1"/>
    <col min="130" max="130" width="7" bestFit="1" customWidth="1"/>
    <col min="131" max="131" width="4.90625" bestFit="1" customWidth="1"/>
    <col min="132" max="132" width="7.90625" bestFit="1" customWidth="1"/>
    <col min="133" max="133" width="6.08984375" bestFit="1" customWidth="1"/>
    <col min="134" max="134" width="8" bestFit="1" customWidth="1"/>
    <col min="135" max="135" width="7.54296875" bestFit="1" customWidth="1"/>
    <col min="136" max="136" width="8.90625" bestFit="1" customWidth="1"/>
    <col min="137" max="138" width="6.36328125" bestFit="1" customWidth="1"/>
    <col min="139" max="139" width="8.7265625" bestFit="1" customWidth="1"/>
    <col min="140" max="140" width="9.453125" bestFit="1" customWidth="1"/>
    <col min="141" max="141" width="6.81640625" bestFit="1" customWidth="1"/>
    <col min="142" max="142" width="9" bestFit="1" customWidth="1"/>
    <col min="143" max="143" width="5.7265625" bestFit="1" customWidth="1"/>
    <col min="144" max="144" width="7.90625" bestFit="1" customWidth="1"/>
    <col min="145" max="145" width="7.1796875" bestFit="1" customWidth="1"/>
    <col min="146" max="146" width="7" bestFit="1" customWidth="1"/>
    <col min="147" max="147" width="12.1796875" bestFit="1" customWidth="1"/>
    <col min="148" max="148" width="8.453125" bestFit="1" customWidth="1"/>
    <col min="149" max="149" width="9.08984375" bestFit="1" customWidth="1"/>
    <col min="150" max="150" width="12.08984375" bestFit="1" customWidth="1"/>
    <col min="151" max="151" width="8.90625" bestFit="1" customWidth="1"/>
    <col min="152" max="152" width="10.453125" bestFit="1" customWidth="1"/>
    <col min="153" max="153" width="9.1796875" bestFit="1" customWidth="1"/>
    <col min="154" max="154" width="9.81640625" bestFit="1" customWidth="1"/>
    <col min="155" max="155" width="6.81640625" bestFit="1" customWidth="1"/>
    <col min="156" max="156" width="9.453125" bestFit="1" customWidth="1"/>
    <col min="157" max="157" width="10.7265625" bestFit="1" customWidth="1"/>
    <col min="158" max="158" width="16.7265625" bestFit="1" customWidth="1"/>
    <col min="159" max="159" width="10.7265625" bestFit="1" customWidth="1"/>
    <col min="160" max="160" width="14.26953125" bestFit="1" customWidth="1"/>
    <col min="161" max="161" width="8.81640625" bestFit="1" customWidth="1"/>
    <col min="162" max="162" width="6.6328125" bestFit="1" customWidth="1"/>
    <col min="163" max="163" width="7.453125" bestFit="1" customWidth="1"/>
    <col min="164" max="164" width="10" bestFit="1" customWidth="1"/>
    <col min="165" max="165" width="7.7265625" bestFit="1" customWidth="1"/>
    <col min="166" max="166" width="7.08984375" bestFit="1" customWidth="1"/>
    <col min="167" max="167" width="11.453125" bestFit="1" customWidth="1"/>
    <col min="168" max="168" width="6.54296875" bestFit="1" customWidth="1"/>
    <col min="169" max="169" width="9.36328125" bestFit="1" customWidth="1"/>
    <col min="170" max="170" width="9.7265625" bestFit="1" customWidth="1"/>
    <col min="171" max="171" width="15.1796875" bestFit="1" customWidth="1"/>
    <col min="172" max="172" width="9.26953125" bestFit="1" customWidth="1"/>
    <col min="173" max="173" width="5.36328125" bestFit="1" customWidth="1"/>
    <col min="174" max="174" width="6.26953125" bestFit="1" customWidth="1"/>
    <col min="175" max="175" width="7.453125" bestFit="1" customWidth="1"/>
    <col min="176" max="176" width="6.453125" bestFit="1" customWidth="1"/>
    <col min="177" max="177" width="4.54296875" bestFit="1" customWidth="1"/>
    <col min="178" max="178" width="6.7265625" bestFit="1" customWidth="1"/>
    <col min="179" max="179" width="10.26953125" bestFit="1" customWidth="1"/>
    <col min="180" max="180" width="10.1796875" bestFit="1" customWidth="1"/>
    <col min="181" max="181" width="6.6328125" bestFit="1" customWidth="1"/>
    <col min="182" max="182" width="7" bestFit="1" customWidth="1"/>
    <col min="183" max="183" width="4.1796875" bestFit="1" customWidth="1"/>
    <col min="184" max="184" width="13.26953125" bestFit="1" customWidth="1"/>
    <col min="185" max="185" width="9.453125" bestFit="1" customWidth="1"/>
    <col min="186" max="186" width="10.90625" bestFit="1" customWidth="1"/>
    <col min="187" max="187" width="9.36328125" bestFit="1" customWidth="1"/>
    <col min="188" max="188" width="9.453125" bestFit="1" customWidth="1"/>
    <col min="189" max="189" width="8" bestFit="1" customWidth="1"/>
    <col min="190" max="190" width="11.7265625" bestFit="1" customWidth="1"/>
    <col min="191" max="191" width="9.1796875" bestFit="1" customWidth="1"/>
    <col min="192" max="192" width="10.453125" bestFit="1" customWidth="1"/>
    <col min="193" max="193" width="6.81640625" bestFit="1" customWidth="1"/>
    <col min="194" max="194" width="9.7265625" bestFit="1" customWidth="1"/>
    <col min="195" max="195" width="5.453125" bestFit="1" customWidth="1"/>
    <col min="196" max="196" width="10.08984375" bestFit="1" customWidth="1"/>
    <col min="197" max="197" width="6.26953125" bestFit="1" customWidth="1"/>
    <col min="198" max="198" width="13.54296875" bestFit="1" customWidth="1"/>
    <col min="199" max="199" width="7.08984375" bestFit="1" customWidth="1"/>
    <col min="200" max="200" width="8.90625" bestFit="1" customWidth="1"/>
    <col min="201" max="201" width="8.1796875" bestFit="1" customWidth="1"/>
    <col min="202" max="202" width="10.6328125" bestFit="1" customWidth="1"/>
    <col min="203" max="203" width="9.90625" bestFit="1" customWidth="1"/>
    <col min="204" max="204" width="6.90625" bestFit="1" customWidth="1"/>
    <col min="205" max="205" width="10.453125" bestFit="1" customWidth="1"/>
    <col min="206" max="206" width="8.36328125" bestFit="1" customWidth="1"/>
    <col min="207" max="207" width="6.81640625" bestFit="1" customWidth="1"/>
    <col min="208" max="208" width="8.26953125" bestFit="1" customWidth="1"/>
    <col min="209" max="209" width="9.90625" bestFit="1" customWidth="1"/>
    <col min="210" max="210" width="8" bestFit="1" customWidth="1"/>
    <col min="211" max="211" width="9.453125" bestFit="1" customWidth="1"/>
    <col min="212" max="212" width="12.26953125" bestFit="1" customWidth="1"/>
    <col min="213" max="213" width="14.6328125" bestFit="1" customWidth="1"/>
    <col min="214" max="214" width="9" bestFit="1" customWidth="1"/>
    <col min="215" max="215" width="9.26953125" bestFit="1" customWidth="1"/>
    <col min="216" max="216" width="5.81640625" bestFit="1" customWidth="1"/>
    <col min="217" max="217" width="9.453125" bestFit="1" customWidth="1"/>
    <col min="218" max="218" width="6.26953125" bestFit="1" customWidth="1"/>
    <col min="219" max="219" width="9.1796875" bestFit="1" customWidth="1"/>
    <col min="220" max="220" width="13.54296875" bestFit="1" customWidth="1"/>
    <col min="221" max="221" width="17.453125" bestFit="1" customWidth="1"/>
    <col min="222" max="222" width="8.7265625" bestFit="1" customWidth="1"/>
    <col min="223" max="223" width="8.81640625" bestFit="1" customWidth="1"/>
    <col min="224" max="224" width="6.453125" bestFit="1" customWidth="1"/>
    <col min="225" max="225" width="7.26953125" bestFit="1" customWidth="1"/>
    <col min="226" max="226" width="6.6328125" bestFit="1" customWidth="1"/>
    <col min="227" max="227" width="8.08984375" bestFit="1" customWidth="1"/>
    <col min="228" max="228" width="12.26953125" bestFit="1" customWidth="1"/>
    <col min="229" max="229" width="9.6328125" bestFit="1" customWidth="1"/>
    <col min="230" max="230" width="7.6328125" bestFit="1" customWidth="1"/>
    <col min="231" max="231" width="8.26953125" bestFit="1" customWidth="1"/>
    <col min="232" max="232" width="13.90625" bestFit="1" customWidth="1"/>
    <col min="233" max="233" width="8.453125" bestFit="1" customWidth="1"/>
    <col min="234" max="234" width="7.26953125" bestFit="1" customWidth="1"/>
    <col min="235" max="235" width="10.6328125" bestFit="1" customWidth="1"/>
    <col min="236" max="236" width="6.81640625" bestFit="1" customWidth="1"/>
    <col min="237" max="237" width="8.453125" bestFit="1" customWidth="1"/>
    <col min="238" max="238" width="6.81640625" bestFit="1" customWidth="1"/>
    <col min="239" max="239" width="6" bestFit="1" customWidth="1"/>
    <col min="240" max="240" width="9.54296875" bestFit="1" customWidth="1"/>
    <col min="241" max="241" width="5.453125" bestFit="1" customWidth="1"/>
    <col min="242" max="242" width="7.6328125" bestFit="1" customWidth="1"/>
    <col min="243" max="243" width="6.1796875" bestFit="1" customWidth="1"/>
    <col min="244" max="244" width="7.1796875" bestFit="1" customWidth="1"/>
    <col min="245" max="245" width="11.453125" bestFit="1" customWidth="1"/>
    <col min="246" max="246" width="9.08984375" bestFit="1" customWidth="1"/>
    <col min="247" max="247" width="6.90625" bestFit="1" customWidth="1"/>
    <col min="248" max="248" width="10.90625" bestFit="1" customWidth="1"/>
    <col min="249" max="249" width="10.453125" bestFit="1" customWidth="1"/>
    <col min="250" max="250" width="5.08984375" bestFit="1" customWidth="1"/>
    <col min="251" max="251" width="3.7265625" bestFit="1" customWidth="1"/>
    <col min="252" max="252" width="6.54296875" bestFit="1" customWidth="1"/>
    <col min="253" max="253" width="6.7265625" bestFit="1" customWidth="1"/>
    <col min="254" max="254" width="7.81640625" bestFit="1" customWidth="1"/>
    <col min="255" max="255" width="8.36328125" bestFit="1" customWidth="1"/>
    <col min="256" max="256" width="7.453125" bestFit="1" customWidth="1"/>
    <col min="257" max="257" width="8.26953125" bestFit="1" customWidth="1"/>
    <col min="258" max="258" width="7.7265625" bestFit="1" customWidth="1"/>
    <col min="259" max="259" width="7.54296875" bestFit="1" customWidth="1"/>
    <col min="260" max="260" width="4.08984375" bestFit="1" customWidth="1"/>
    <col min="261" max="261" width="9.90625" bestFit="1" customWidth="1"/>
    <col min="262" max="262" width="4.08984375" bestFit="1" customWidth="1"/>
    <col min="263" max="263" width="10.453125" bestFit="1" customWidth="1"/>
    <col min="264" max="264" width="8.7265625" bestFit="1" customWidth="1"/>
    <col min="265" max="265" width="9.26953125" bestFit="1" customWidth="1"/>
    <col min="266" max="266" width="10.7265625" bestFit="1" customWidth="1"/>
    <col min="267" max="267" width="6.6328125" bestFit="1" customWidth="1"/>
    <col min="268" max="268" width="8.08984375" bestFit="1" customWidth="1"/>
    <col min="269" max="269" width="7.08984375" bestFit="1" customWidth="1"/>
    <col min="270" max="270" width="5.6328125" bestFit="1" customWidth="1"/>
    <col min="271" max="271" width="8.1796875" bestFit="1" customWidth="1"/>
    <col min="272" max="272" width="6.453125" bestFit="1" customWidth="1"/>
    <col min="273" max="273" width="5.54296875" bestFit="1" customWidth="1"/>
    <col min="274" max="274" width="11.6328125" bestFit="1" customWidth="1"/>
    <col min="275" max="275" width="6.08984375" bestFit="1" customWidth="1"/>
    <col min="276" max="276" width="9.90625" bestFit="1" customWidth="1"/>
    <col min="277" max="277" width="5.90625" bestFit="1" customWidth="1"/>
    <col min="278" max="278" width="7.26953125" bestFit="1" customWidth="1"/>
    <col min="279" max="279" width="8.90625" bestFit="1" customWidth="1"/>
    <col min="280" max="280" width="10.453125" bestFit="1" customWidth="1"/>
    <col min="281" max="281" width="9.7265625" bestFit="1" customWidth="1"/>
    <col min="282" max="282" width="7.54296875" bestFit="1" customWidth="1"/>
    <col min="283" max="283" width="7.1796875" bestFit="1" customWidth="1"/>
    <col min="284" max="284" width="8.1796875" bestFit="1" customWidth="1"/>
    <col min="285" max="285" width="4.26953125" bestFit="1" customWidth="1"/>
    <col min="286" max="286" width="10.7265625" bestFit="1" customWidth="1"/>
    <col min="287" max="289" width="15.26953125" bestFit="1" customWidth="1"/>
    <col min="290" max="290" width="10.7265625" bestFit="1" customWidth="1"/>
  </cols>
  <sheetData>
    <row r="1" spans="1:3" x14ac:dyDescent="0.35">
      <c r="A1" s="11" t="s">
        <v>622</v>
      </c>
      <c r="B1" t="s" vm="1">
        <v>659</v>
      </c>
    </row>
    <row r="3" spans="1:3" x14ac:dyDescent="0.35">
      <c r="A3" t="s">
        <v>657</v>
      </c>
      <c r="B3" t="s">
        <v>662</v>
      </c>
      <c r="C3" t="s">
        <v>660</v>
      </c>
    </row>
    <row r="4" spans="1:3" x14ac:dyDescent="0.35">
      <c r="A4">
        <v>300</v>
      </c>
      <c r="B4" s="13">
        <v>4.0166666666666666</v>
      </c>
      <c r="C4">
        <v>289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C02068-B476-4421-8D51-10BF17BC668B}">
  <dimension ref="A2:B5"/>
  <sheetViews>
    <sheetView workbookViewId="0">
      <selection activeCell="C4" sqref="C4"/>
    </sheetView>
  </sheetViews>
  <sheetFormatPr defaultRowHeight="14.5" x14ac:dyDescent="0.35"/>
  <cols>
    <col min="1" max="1" width="24.81640625" bestFit="1" customWidth="1"/>
    <col min="2" max="2" width="16.453125" bestFit="1" customWidth="1"/>
    <col min="3" max="289" width="15.26953125" bestFit="1" customWidth="1"/>
    <col min="290" max="290" width="10.7265625" bestFit="1" customWidth="1"/>
  </cols>
  <sheetData>
    <row r="2" spans="1:2" x14ac:dyDescent="0.35">
      <c r="A2" s="11" t="s">
        <v>624</v>
      </c>
      <c r="B2" t="s" vm="2">
        <v>656</v>
      </c>
    </row>
    <row r="4" spans="1:2" x14ac:dyDescent="0.35">
      <c r="A4" t="s">
        <v>660</v>
      </c>
    </row>
    <row r="5" spans="1:2" x14ac:dyDescent="0.35">
      <c r="A5" s="35">
        <v>286</v>
      </c>
      <c r="B5" s="35" t="s">
        <v>665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Operative Alessandro Smajlovic</vt:lpstr>
      <vt:lpstr>Raw data</vt:lpstr>
      <vt:lpstr>Test</vt:lpstr>
      <vt:lpstr>pivot..</vt:lpstr>
      <vt:lpstr>Pivot</vt:lpstr>
      <vt:lpstr>pivot.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alessandro smajlovic</dc:creator>
  <cp:lastModifiedBy>alessandro smajlovic</cp:lastModifiedBy>
  <dcterms:created xsi:type="dcterms:W3CDTF">2023-08-16T10:29:44Z</dcterms:created>
  <dcterms:modified xsi:type="dcterms:W3CDTF">2023-08-19T17:57:44Z</dcterms:modified>
</cp:coreProperties>
</file>