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C:\Users\Smaley\Documents\Smaley\Repositórios\Lab-Business-Intelligence\misc\"/>
    </mc:Choice>
  </mc:AlternateContent>
  <xr:revisionPtr revIDLastSave="0" documentId="13_ncr:1_{E420EEAB-1BBA-4305-9B23-314978313E44}" xr6:coauthVersionLast="47" xr6:coauthVersionMax="47" xr10:uidLastSave="{00000000-0000-0000-0000-000000000000}"/>
  <bookViews>
    <workbookView xWindow="-120" yWindow="-120" windowWidth="20730" windowHeight="11160" xr2:uid="{572C2030-74A0-4B72-8DBB-C8AE42FD2A68}"/>
  </bookViews>
  <sheets>
    <sheet name="Atividades" sheetId="1" r:id="rId1"/>
    <sheet name="Metadados ERP" sheetId="9" r:id="rId2"/>
    <sheet name="Staging" sheetId="2" r:id="rId3"/>
    <sheet name="Dimensao" sheetId="3" r:id="rId4"/>
    <sheet name="Fato" sheetId="4" r:id="rId5"/>
    <sheet name="TRUNCATE STAGE" sheetId="11" r:id="rId6"/>
    <sheet name="Medida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E23" i="3"/>
  <c r="E21" i="3"/>
  <c r="E19" i="3"/>
  <c r="E30" i="3" l="1"/>
  <c r="E25" i="3"/>
  <c r="D21" i="3" l="1"/>
  <c r="D23" i="3"/>
  <c r="D25" i="3"/>
  <c r="D30" i="3"/>
  <c r="D19" i="3"/>
  <c r="E13" i="3"/>
  <c r="D13" i="3"/>
  <c r="D12" i="3"/>
  <c r="D8" i="3"/>
  <c r="D10" i="3"/>
  <c r="E8" i="3"/>
  <c r="E10" i="3"/>
  <c r="E7" i="3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E16" i="2" l="1"/>
  <c r="E3" i="4" l="1"/>
  <c r="E8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D3" i="4" l="1"/>
  <c r="D8" i="4"/>
  <c r="C3" i="3"/>
  <c r="E3" i="3" s="1"/>
  <c r="C4" i="3"/>
  <c r="E4" i="3" s="1"/>
  <c r="C5" i="3"/>
  <c r="E5" i="3" s="1"/>
  <c r="C6" i="3"/>
  <c r="C19" i="2"/>
  <c r="C22" i="2"/>
  <c r="C21" i="2"/>
  <c r="C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5" i="3" l="1"/>
  <c r="D4" i="3"/>
  <c r="D3" i="3"/>
  <c r="E12" i="3"/>
  <c r="D6" i="3"/>
  <c r="E6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ANTONIO DA ROSA</author>
  </authors>
  <commentList>
    <comment ref="B2" authorId="0" shapeId="0" xr:uid="{F32A1B06-0382-400F-8CDC-CEF6821993D9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Origem de dados Transacional (OLTP)</t>
        </r>
      </text>
    </comment>
    <comment ref="C2" authorId="0" shapeId="0" xr:uid="{05C83463-87EF-4AD0-89D1-3002D2E284C3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Stage destino  (OLAP)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ANTONIO DA ROSA</author>
  </authors>
  <commentList>
    <comment ref="B2" authorId="0" shapeId="0" xr:uid="{94940F75-3907-43BD-BF48-B4AA5C93B2A2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Origem de dados STAGING</t>
        </r>
      </text>
    </comment>
    <comment ref="C2" authorId="0" shapeId="0" xr:uid="{E4EEB2A3-7114-4641-AAB3-0E8A784619EB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DIMENSÃO destino  (OLAP)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ANTONIO DA ROSA</author>
  </authors>
  <commentList>
    <comment ref="B2" authorId="0" shapeId="0" xr:uid="{5BDA4B8C-35FA-4359-AD4C-503488572811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Origem de dados STAGING</t>
        </r>
      </text>
    </comment>
    <comment ref="C2" authorId="0" shapeId="0" xr:uid="{47AF5622-0206-44DE-82EB-66CE1D14A9F7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Fato destino  (OLAP)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 ANTONIO DA ROSA</author>
  </authors>
  <commentList>
    <comment ref="B2" authorId="0" shapeId="0" xr:uid="{07382BAD-A147-4875-8588-F93E18B488CB}">
      <text>
        <r>
          <rPr>
            <b/>
            <sz val="9"/>
            <color indexed="81"/>
            <rFont val="Segoe UI"/>
            <family val="2"/>
          </rPr>
          <t>ANDRE ANTONIO DA ROSA:</t>
        </r>
        <r>
          <rPr>
            <sz val="9"/>
            <color indexed="81"/>
            <rFont val="Segoe UI"/>
            <family val="2"/>
          </rPr>
          <t xml:space="preserve">
Tabela Stage destino  (OLAP)</t>
        </r>
      </text>
    </comment>
  </commentList>
</comments>
</file>

<file path=xl/sharedStrings.xml><?xml version="1.0" encoding="utf-8"?>
<sst xmlns="http://schemas.openxmlformats.org/spreadsheetml/2006/main" count="916" uniqueCount="274">
  <si>
    <t>Etapa</t>
  </si>
  <si>
    <t>Duração</t>
  </si>
  <si>
    <t>Preparação do ambiente</t>
  </si>
  <si>
    <t>Data Planejada</t>
  </si>
  <si>
    <t>Atividade</t>
  </si>
  <si>
    <t>Criação de usuario leitura ERP</t>
  </si>
  <si>
    <t>Configura Conectividade</t>
  </si>
  <si>
    <t>Depende</t>
  </si>
  <si>
    <t>Equipe</t>
  </si>
  <si>
    <t>André</t>
  </si>
  <si>
    <t>Participantes</t>
  </si>
  <si>
    <t>Status</t>
  </si>
  <si>
    <t>Definições do Projeto</t>
  </si>
  <si>
    <t>Carga de dados ERP para area Stage</t>
  </si>
  <si>
    <t>Cargas dimensões</t>
  </si>
  <si>
    <t>Carga Fato</t>
  </si>
  <si>
    <t>Carga DW</t>
  </si>
  <si>
    <t>Importa Dataset</t>
  </si>
  <si>
    <t>Tabela dimensão data</t>
  </si>
  <si>
    <t>Relaciona Fato X dimensão</t>
  </si>
  <si>
    <t>Power BI - Pré Painel</t>
  </si>
  <si>
    <t>Criação das Medidas KPI´s</t>
  </si>
  <si>
    <t>Power Bi - Contrução Painel</t>
  </si>
  <si>
    <t>Visão Por Produto</t>
  </si>
  <si>
    <t>Visão por Cliente</t>
  </si>
  <si>
    <t>Visão por Vendedor</t>
  </si>
  <si>
    <t>Visão Por Grupos de Produto</t>
  </si>
  <si>
    <t>Performance de Vendas Mês atual</t>
  </si>
  <si>
    <t>Visão de Cidades</t>
  </si>
  <si>
    <t>Correlação Vendedor X Faturamento X Margem</t>
  </si>
  <si>
    <t>Correlação Cliente X Faturamento X Margem</t>
  </si>
  <si>
    <t>Correlação Grupo de Produto X Faturamento X Margem</t>
  </si>
  <si>
    <t>Correlação Grupo de Fabricante X Faturamento X Margem</t>
  </si>
  <si>
    <t>Performance de Vendas Ano atual</t>
  </si>
  <si>
    <t>Power BI - Publicação</t>
  </si>
  <si>
    <t>Publicar</t>
  </si>
  <si>
    <t>Configura GateWay</t>
  </si>
  <si>
    <t>Agendamento de Carga</t>
  </si>
  <si>
    <t>Performance de Vendas Mês atual ( Versão Mobile)</t>
  </si>
  <si>
    <t>Origem do dados</t>
  </si>
  <si>
    <t>Informação(Assunto)</t>
  </si>
  <si>
    <t>FATO_VENDA</t>
  </si>
  <si>
    <t>Medidas KPIS</t>
  </si>
  <si>
    <t>Qualidade de dados</t>
  </si>
  <si>
    <t>Analise das cargas</t>
  </si>
  <si>
    <t>Definições de Dimensões</t>
  </si>
  <si>
    <t>Definições de Fato</t>
  </si>
  <si>
    <t>Projeto BI Comercial</t>
  </si>
  <si>
    <t>Andre + Sponsor</t>
  </si>
  <si>
    <t>André  + Key User</t>
  </si>
  <si>
    <t>Tabela Destino</t>
  </si>
  <si>
    <t>CADASTRO DA EMPRESA</t>
  </si>
  <si>
    <t>EMPRESA</t>
  </si>
  <si>
    <t>CADASTRO DE CIDADES</t>
  </si>
  <si>
    <t>CIDADES</t>
  </si>
  <si>
    <t>CANAL_VENDAS_G_V</t>
  </si>
  <si>
    <t>CANAL_VENDAS_V_C</t>
  </si>
  <si>
    <t>CLIENTES</t>
  </si>
  <si>
    <t>COND_PAGTO</t>
  </si>
  <si>
    <t>COND_PAGTO_DET</t>
  </si>
  <si>
    <t>GERENTES</t>
  </si>
  <si>
    <t>LINHA_PRODUTO</t>
  </si>
  <si>
    <t>MATERIAL</t>
  </si>
  <si>
    <t>META_VENDAS</t>
  </si>
  <si>
    <t>NOTA_FISCAL</t>
  </si>
  <si>
    <t>NOTA_FISCAL_ITENS</t>
  </si>
  <si>
    <t>SUB_CATEGORIA</t>
  </si>
  <si>
    <t>TIPO_MAT</t>
  </si>
  <si>
    <t>UF</t>
  </si>
  <si>
    <t>VENDEDORES</t>
  </si>
  <si>
    <t>FUNCIONARIO</t>
  </si>
  <si>
    <t>CARGOS</t>
  </si>
  <si>
    <t>CADASTRO DE ESTADOS</t>
  </si>
  <si>
    <t>CADASTRO DE CLIENTES</t>
  </si>
  <si>
    <t>CADASTRO CONDIÇÃO DE PAGTO</t>
  </si>
  <si>
    <t>CADASTRO DETALHE COND PAGTO</t>
  </si>
  <si>
    <t>CADASTRO DE CARGOS</t>
  </si>
  <si>
    <t>CADASTRO DE FUNCIONARIOS</t>
  </si>
  <si>
    <t>RELACIONA GERENTE X VENDEDOR</t>
  </si>
  <si>
    <t>RELACIONA VENDEDOR X CLIENTE</t>
  </si>
  <si>
    <t>CADASTRO DE VENDEDOR</t>
  </si>
  <si>
    <t>CADASTRO DE GERENTES</t>
  </si>
  <si>
    <t>CADASTRO TIPO MATERIAL</t>
  </si>
  <si>
    <t>CADASTRO LINHA DE PRODUTO</t>
  </si>
  <si>
    <t>CADASTRO SUB_CATEGORIA DE PROD.</t>
  </si>
  <si>
    <t>CADASTRO DE MATERIAL</t>
  </si>
  <si>
    <t>REGISTRO DE VENDAS CABEÇALHO</t>
  </si>
  <si>
    <t>REGISTRO DE VENDAS DETALHES DE ITEM</t>
  </si>
  <si>
    <t>REGISTRO DE META DE VENDAS VALOR</t>
  </si>
  <si>
    <t>CONHEÇA DADOS DA TABELA</t>
  </si>
  <si>
    <t>MATERIAL_CUSTO</t>
  </si>
  <si>
    <t>CADASTRO DE CUSTO DO MATERIAL</t>
  </si>
  <si>
    <t>EXPRESSÃO</t>
  </si>
  <si>
    <t>TABLE_CATALOG</t>
  </si>
  <si>
    <t>TABLE_NAME</t>
  </si>
  <si>
    <t>COLUMN_NAME</t>
  </si>
  <si>
    <t>ORDINAL_POSITION</t>
  </si>
  <si>
    <t>DATA_TYPE</t>
  </si>
  <si>
    <t>CHARACTER_MAXIMUM_LENGTH</t>
  </si>
  <si>
    <t>NUMERIC_PRECISION</t>
  </si>
  <si>
    <t>NUMERIC_SCALE</t>
  </si>
  <si>
    <t>COD_EMPRESA</t>
  </si>
  <si>
    <t>int</t>
  </si>
  <si>
    <t>NULL</t>
  </si>
  <si>
    <t>MATRICULA_GER</t>
  </si>
  <si>
    <t>MATRICULA_VEND</t>
  </si>
  <si>
    <t>ID_CLIENTE</t>
  </si>
  <si>
    <t>COD_CARGO</t>
  </si>
  <si>
    <t>NOME_CARGO</t>
  </si>
  <si>
    <t>varchar</t>
  </si>
  <si>
    <t>COD_CIDADE</t>
  </si>
  <si>
    <t>COD_UF</t>
  </si>
  <si>
    <t>NOME_MUN</t>
  </si>
  <si>
    <t>RAZAO_CLIENTE</t>
  </si>
  <si>
    <t>FANTASIA</t>
  </si>
  <si>
    <t>ENDERECO</t>
  </si>
  <si>
    <t>NRO</t>
  </si>
  <si>
    <t>BAIRRO</t>
  </si>
  <si>
    <t>CEP</t>
  </si>
  <si>
    <t>CNPJ_CPF</t>
  </si>
  <si>
    <t>TIPO_CLIENTE</t>
  </si>
  <si>
    <t>char</t>
  </si>
  <si>
    <t>DATA_CADASTRO</t>
  </si>
  <si>
    <t>datetime</t>
  </si>
  <si>
    <t>COD_PAGTO</t>
  </si>
  <si>
    <t>SITUACAO</t>
  </si>
  <si>
    <t>NOME_CP</t>
  </si>
  <si>
    <t>PARC</t>
  </si>
  <si>
    <t>DIAS</t>
  </si>
  <si>
    <t>PCT</t>
  </si>
  <si>
    <t>decimal</t>
  </si>
  <si>
    <t>NOME_EMPRESA</t>
  </si>
  <si>
    <t>CNPJ</t>
  </si>
  <si>
    <t>MATRICULA</t>
  </si>
  <si>
    <t>COD_CC</t>
  </si>
  <si>
    <t>NOME</t>
  </si>
  <si>
    <t>RG</t>
  </si>
  <si>
    <t>CPF</t>
  </si>
  <si>
    <t>NUMERO</t>
  </si>
  <si>
    <t>DATA_ADMISS</t>
  </si>
  <si>
    <t>date</t>
  </si>
  <si>
    <t>DATE_DEMISS</t>
  </si>
  <si>
    <t>DATA_NASC</t>
  </si>
  <si>
    <t>TELEFONE</t>
  </si>
  <si>
    <t>COD_LINHA</t>
  </si>
  <si>
    <t>DESC_LINHA</t>
  </si>
  <si>
    <t>COD_MAT</t>
  </si>
  <si>
    <t>DESCRICAO</t>
  </si>
  <si>
    <t>PRECO_UNIT</t>
  </si>
  <si>
    <t>COD_TIP_MAT</t>
  </si>
  <si>
    <t>ID_FOR</t>
  </si>
  <si>
    <t>COD_CATEGORIA</t>
  </si>
  <si>
    <t>CUSTO_MEDIO</t>
  </si>
  <si>
    <t>DATA_INI</t>
  </si>
  <si>
    <t>DATA_FIM</t>
  </si>
  <si>
    <t>ANO</t>
  </si>
  <si>
    <t>MES</t>
  </si>
  <si>
    <t>VALOR</t>
  </si>
  <si>
    <t>NUM_NF</t>
  </si>
  <si>
    <t>TIP_NF</t>
  </si>
  <si>
    <t>COD_CFOP</t>
  </si>
  <si>
    <t>ID_CLIFOR</t>
  </si>
  <si>
    <t>DATA_EMISSAO</t>
  </si>
  <si>
    <t>DATA_ENTREGA</t>
  </si>
  <si>
    <t>TOTAL_NF</t>
  </si>
  <si>
    <t>INTEGRADA_FIN</t>
  </si>
  <si>
    <t>INTEGRADA_SUP</t>
  </si>
  <si>
    <t>SEQ_MAT</t>
  </si>
  <si>
    <t>QTD</t>
  </si>
  <si>
    <t>VAL_UNIT</t>
  </si>
  <si>
    <t>PED_ORIG</t>
  </si>
  <si>
    <t>DESC_CATEGORIA</t>
  </si>
  <si>
    <t>DESC_TIP_MAT</t>
  </si>
  <si>
    <t>NOME_UF</t>
  </si>
  <si>
    <t>STG_UF</t>
  </si>
  <si>
    <t>STG_CIDADES</t>
  </si>
  <si>
    <t>STG_EMPRESA</t>
  </si>
  <si>
    <t>STG_CLIENTES</t>
  </si>
  <si>
    <t>STG_COND_PAGTO</t>
  </si>
  <si>
    <t>STG_COND_PAGTO_DET</t>
  </si>
  <si>
    <t>STG_CARGOS</t>
  </si>
  <si>
    <t>STG_FUNCIONARIO</t>
  </si>
  <si>
    <t>STG_CANAL_VENDAS_G_V</t>
  </si>
  <si>
    <t>STG_CANAL_VENDAS_V_C</t>
  </si>
  <si>
    <t>STG_VENDEDORES</t>
  </si>
  <si>
    <t>STG_GERENTES</t>
  </si>
  <si>
    <t>STG_TIPO_MAT</t>
  </si>
  <si>
    <t>STG_LINHA_PRODUTO</t>
  </si>
  <si>
    <t>STG_SUB_CATEGORIA</t>
  </si>
  <si>
    <t>STG_MATERIAL</t>
  </si>
  <si>
    <t>STG_MATERIAL_CUSTO</t>
  </si>
  <si>
    <t>STG_NOTA_FISCAL</t>
  </si>
  <si>
    <t>STG_NOTA_FISCAL_ITENS</t>
  </si>
  <si>
    <t>STG_META_VENDAS</t>
  </si>
  <si>
    <t>FATO_META</t>
  </si>
  <si>
    <t>Definições de medidas Kpi's</t>
  </si>
  <si>
    <t>Criação de usuario ADM SQL Server</t>
  </si>
  <si>
    <t>Criação do Banco DW SQL Server</t>
  </si>
  <si>
    <t>Concluido</t>
  </si>
  <si>
    <t>NOME JOB</t>
  </si>
  <si>
    <t>Configura Segurança de linha</t>
  </si>
  <si>
    <t>Somente Vendas Tipo S e CFOP 5.101 e 6.102</t>
  </si>
  <si>
    <t>FILTRO</t>
  </si>
  <si>
    <t>Formula</t>
  </si>
  <si>
    <t>row1.TIP_NF.equals("S") &amp;&amp; ( row1.COD_CFOP.equals("5.101") || row1.COD_CFOP.equals("6.101"))</t>
  </si>
  <si>
    <t>Tabela TRUNCADA</t>
  </si>
  <si>
    <t>COMANDO</t>
  </si>
  <si>
    <t>DIM_FUNCIONARIO</t>
  </si>
  <si>
    <t>DIM_GERENTE</t>
  </si>
  <si>
    <t>DIM_VENDEDOR</t>
  </si>
  <si>
    <t>GERENTE COD = 2</t>
  </si>
  <si>
    <t xml:space="preserve"> row1.COD_CARGO ==3</t>
  </si>
  <si>
    <t>VENDEDOR COD = 3</t>
  </si>
  <si>
    <t>CANAL DE VENDAS</t>
  </si>
  <si>
    <t>DIM_CLIENTES</t>
  </si>
  <si>
    <t>DIM_CANAL_VENDAS</t>
  </si>
  <si>
    <t>DIM_TIPO_MAT</t>
  </si>
  <si>
    <t>DIM_LINHA_PRODUTO</t>
  </si>
  <si>
    <t>DIM_SUB_CATEGORIA</t>
  </si>
  <si>
    <t>DIM_MATERIAL</t>
  </si>
  <si>
    <t>DIM_MATERIAL_CUSTO</t>
  </si>
  <si>
    <t>COD_CARGO IGUAL A 2 OU 3</t>
  </si>
  <si>
    <t xml:space="preserve"> row1.COD_CARGO ==2 ||  row1.COD_CARGO ==3</t>
  </si>
  <si>
    <t>DIM_COND_PAGTO</t>
  </si>
  <si>
    <t>DIM_EMPRESA</t>
  </si>
  <si>
    <t>(</t>
  </si>
  <si>
    <t>QUERY CREATE_DIM_CANAL_VENDAS.SQL</t>
  </si>
  <si>
    <t>REGISTRO DE FATO DE VENDAS</t>
  </si>
  <si>
    <t xml:space="preserve">TalendDate.parseDate("dd-MM-yyyy",("01-")+(META.MES)+("-")+(META.ANO)) </t>
  </si>
  <si>
    <t>ERP_SMILE</t>
  </si>
  <si>
    <t>= DIVIDE([$Total Fat],[$Total Meta],0)</t>
  </si>
  <si>
    <t xml:space="preserve">%Fat/Meta </t>
  </si>
  <si>
    <t>= DIVIDE([$Lucro],[$Total Fat],0)</t>
  </si>
  <si>
    <t xml:space="preserve">%Lucro </t>
  </si>
  <si>
    <t>= 
VAR __PREV_MONTH = CALCULATE([$Total Fat], DATEADD('DIM_CALENDARIO'[DATA_REF], -1, MONTH))
RETURN
	DIVIDE([$Total Fat] - __PREV_MONTH, __PREV_MONTH)</t>
  </si>
  <si>
    <t xml:space="preserve">%MoM </t>
  </si>
  <si>
    <t>= 
VAR __PREV_YEAR = CALCULATE([$Total Fat], DATEADD('DIM_CALENDARIO'[DATA_REF], -1, YEAR))
RETURN
	DIVIDE([$Total Fat] - __PREV_YEAR, __PREV_YEAR)</t>
  </si>
  <si>
    <t xml:space="preserve">%YoY </t>
  </si>
  <si>
    <t>= SUMX(FATO_VENDA, FATO_VENDA[QTD] * FATO_VENDA[VAL_CUSTO])</t>
  </si>
  <si>
    <t xml:space="preserve">$Custo Venda </t>
  </si>
  <si>
    <t>= [$Total Fat] - [$Custo Venda]</t>
  </si>
  <si>
    <t xml:space="preserve">$Lucro </t>
  </si>
  <si>
    <t>= CALCULATE(SUMX(FATO_VENDA,FATO_VENDA[QTD] * FATO_VENDA[VAL_UNIT]),PREVIOUSMONTH(DIM_CALENDARIO[DATA_REF]))</t>
  </si>
  <si>
    <t xml:space="preserve">$MoM </t>
  </si>
  <si>
    <t>= SUMX(FATO_VENDA, FATO_VENDA[QTD] * FATO_VENDA[VAL_UNIT])</t>
  </si>
  <si>
    <t xml:space="preserve">$Total Fat </t>
  </si>
  <si>
    <t>= SUM(FATO_META[VALOR])</t>
  </si>
  <si>
    <t xml:space="preserve">$Total Meta </t>
  </si>
  <si>
    <t>= CALCULATE(SUMX(FATO_VENDA,FATO_VENDA[QTD] * FATO_VENDA[VAL_UNIT]),SAMEPERIODLASTYEAR(DIM_CALENDARIO[DATA_REF]))</t>
  </si>
  <si>
    <t xml:space="preserve">$YoY </t>
  </si>
  <si>
    <t>= IF([$Total Meta]=BLANK(),BLANK(),[KPI Meta]&amp;" "&amp;VALUE(ROUND([%Fat/Meta]*100,2))&amp;"%")</t>
  </si>
  <si>
    <t xml:space="preserve">Fat/Meta </t>
  </si>
  <si>
    <t>= SWITCH(TRUE(),
                [$Lucro] = 0, "🟡",
                [$Lucro] &lt; 0, "🟠",
                [$Lucro] &gt; 0, "🟢"
)</t>
  </si>
  <si>
    <t xml:space="preserve">KPI Lucro </t>
  </si>
  <si>
    <t>= SWITCH(TRUE(),
                [%Fat/Meta] &lt; 1, "🟠",
                [%Fat/Meta] &gt;= 1, "🟢"
)</t>
  </si>
  <si>
    <t xml:space="preserve">KPI Meta </t>
  </si>
  <si>
    <t xml:space="preserve">KPI MoM </t>
  </si>
  <si>
    <t>= SWITCH(TRUE(),
                [$MoM] = BLANK(), BLANK(),
                [$Total Fat] = [$MoM], "🟡",
                [$Total Fat] &lt; [$MoM], "🟠",
                [$Total Fat] &gt; [$MoM], "🟢"
)</t>
  </si>
  <si>
    <t>= SWITCH(TRUE(),
                [$YoY] = BLANK(), BLANK(),
                [$Total Fat] = [$YoY], "🟡",
                [$Total Fat] &lt; [$YoY], "🟠",
                [$Total Fat] &gt; [$YoY], "🟢"
)</t>
  </si>
  <si>
    <t xml:space="preserve">KPI YoY </t>
  </si>
  <si>
    <t>= IF([$Lucro]=BLANK(),BLANK(),[KPI Lucro]&amp;" "&amp;VALUE(ROUND([%Lucro]*100,2))&amp;"%")</t>
  </si>
  <si>
    <t xml:space="preserve">Lucro </t>
  </si>
  <si>
    <t>= IF([$MoM]=BLANK(),BLANK(),[KPI MoM]&amp;" "&amp;VALUE(ROUND([%MoM]*100,2))&amp;"%")</t>
  </si>
  <si>
    <t xml:space="preserve">MoM </t>
  </si>
  <si>
    <t xml:space="preserve">Ult Ano Vnd </t>
  </si>
  <si>
    <t>= FORMAT(CALCULATE(MAX(FATO_VENDA[DATA_EMISSAO]), ALL(FATO_VENDA)), "yyyy")</t>
  </si>
  <si>
    <t>= FORMAT(CALCULATE(MAX(FATO_VENDA[DATA_EMISSAO]), ALL(FATO_VENDA)), "mm/yyyy")</t>
  </si>
  <si>
    <t xml:space="preserve">Ult Mês Vnd </t>
  </si>
  <si>
    <t>= IF([$YoY]=BLANK(),BLANK(),[KPI YoY]&amp;" "&amp;VALUE(ROUND([%YoY]*100,2))&amp;"%")</t>
  </si>
  <si>
    <t xml:space="preserve">YoY </t>
  </si>
  <si>
    <t>= IF([Ult Ano Vnd] = FORMAT([ANO], "#") , "Sim", "Não")</t>
  </si>
  <si>
    <t xml:space="preserve">Coluna Calendário ULT_ANO </t>
  </si>
  <si>
    <t xml:space="preserve">Coluna Calendário ULT_MÊS </t>
  </si>
  <si>
    <t>= IF([Ult Mês Vnd] = FORMAT([MÊS_ANO], "#") , "Sim", "Não")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</si>
</sst>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rgb="FF00000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medium">
        <color indexed="64"/>
      </top>
      <bottom/>
      <diagonal/>
    </border>
    <border>
      <left style="thin">
        <color rgb="FF00B0F0"/>
      </left>
      <right style="thin">
        <color rgb="FF00B0F0"/>
      </right>
      <top style="thin">
        <color theme="6" tint="0.39997558519241921"/>
      </top>
      <bottom style="medium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theme="6" tint="0.39997558519241921"/>
      </top>
      <bottom/>
      <diagonal/>
    </border>
    <border>
      <left style="medium">
        <color indexed="64"/>
      </left>
      <right style="thin">
        <color rgb="FF00B0F0"/>
      </right>
      <top style="medium">
        <color indexed="64"/>
      </top>
      <bottom/>
      <diagonal/>
    </border>
    <border>
      <left style="medium">
        <color indexed="64"/>
      </left>
      <right style="thin">
        <color rgb="FF00B0F0"/>
      </right>
      <top/>
      <bottom style="medium">
        <color indexed="64"/>
      </bottom>
      <diagonal/>
    </border>
    <border>
      <left style="thin">
        <color rgb="FF00B0F0"/>
      </left>
      <right/>
      <top style="medium">
        <color indexed="64"/>
      </top>
      <bottom/>
      <diagonal/>
    </border>
    <border>
      <left style="thin">
        <color rgb="FF00B0F0"/>
      </left>
      <right/>
      <top/>
      <bottom style="medium">
        <color indexed="64"/>
      </bottom>
      <diagonal/>
    </border>
    <border>
      <left/>
      <right style="thin">
        <color rgb="FF00B0F0"/>
      </right>
      <top style="medium">
        <color indexed="64"/>
      </top>
      <bottom/>
      <diagonal/>
    </border>
    <border>
      <left/>
      <right style="thin">
        <color rgb="FF00B0F0"/>
      </right>
      <top/>
      <bottom style="medium">
        <color indexed="64"/>
      </bottom>
      <diagonal/>
    </border>
    <border>
      <left style="medium">
        <color indexed="64"/>
      </left>
      <right style="thin">
        <color rgb="FF00B0F0"/>
      </right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1" fillId="6" borderId="4" applyNumberFormat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4" borderId="0" xfId="3"/>
    <xf numFmtId="0" fontId="8" fillId="0" borderId="0" xfId="0" applyFont="1"/>
    <xf numFmtId="0" fontId="9" fillId="3" borderId="0" xfId="2" applyFont="1"/>
    <xf numFmtId="0" fontId="10" fillId="2" borderId="0" xfId="1" applyFont="1"/>
    <xf numFmtId="0" fontId="1" fillId="0" borderId="0" xfId="0" applyFont="1"/>
    <xf numFmtId="0" fontId="4" fillId="5" borderId="0" xfId="4"/>
    <xf numFmtId="0" fontId="11" fillId="6" borderId="4" xfId="5"/>
    <xf numFmtId="0" fontId="4" fillId="7" borderId="0" xfId="6"/>
    <xf numFmtId="0" fontId="17" fillId="10" borderId="5" xfId="0" applyFont="1" applyFill="1" applyBorder="1"/>
    <xf numFmtId="0" fontId="15" fillId="3" borderId="6" xfId="2" applyFont="1" applyBorder="1"/>
    <xf numFmtId="0" fontId="16" fillId="2" borderId="6" xfId="1" applyFont="1" applyBorder="1"/>
    <xf numFmtId="0" fontId="17" fillId="10" borderId="6" xfId="0" applyFont="1" applyFill="1" applyBorder="1"/>
    <xf numFmtId="0" fontId="18" fillId="6" borderId="7" xfId="5" applyFont="1" applyBorder="1"/>
    <xf numFmtId="0" fontId="19" fillId="9" borderId="7" xfId="8" applyFont="1" applyBorder="1"/>
    <xf numFmtId="0" fontId="14" fillId="10" borderId="8" xfId="0" applyFont="1" applyFill="1" applyBorder="1"/>
    <xf numFmtId="0" fontId="4" fillId="5" borderId="0" xfId="4" applyBorder="1"/>
    <xf numFmtId="0" fontId="0" fillId="11" borderId="9" xfId="0" applyFill="1" applyBorder="1"/>
    <xf numFmtId="0" fontId="4" fillId="5" borderId="10" xfId="4" applyBorder="1"/>
    <xf numFmtId="0" fontId="0" fillId="11" borderId="10" xfId="0" applyFill="1" applyBorder="1"/>
    <xf numFmtId="0" fontId="0" fillId="11" borderId="11" xfId="0" applyFill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11" borderId="24" xfId="0" applyFill="1" applyBorder="1"/>
    <xf numFmtId="0" fontId="0" fillId="0" borderId="23" xfId="0" applyBorder="1"/>
    <xf numFmtId="0" fontId="0" fillId="11" borderId="25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0" borderId="24" xfId="0" applyBorder="1"/>
    <xf numFmtId="0" fontId="20" fillId="0" borderId="0" xfId="9"/>
    <xf numFmtId="0" fontId="14" fillId="10" borderId="5" xfId="0" applyFont="1" applyFill="1" applyBorder="1"/>
    <xf numFmtId="0" fontId="0" fillId="11" borderId="6" xfId="0" applyFill="1" applyBorder="1"/>
    <xf numFmtId="0" fontId="0" fillId="0" borderId="6" xfId="0" applyBorder="1"/>
    <xf numFmtId="0" fontId="0" fillId="11" borderId="15" xfId="0" applyFill="1" applyBorder="1"/>
    <xf numFmtId="0" fontId="0" fillId="11" borderId="20" xfId="0" applyFill="1" applyBorder="1"/>
    <xf numFmtId="0" fontId="5" fillId="5" borderId="0" xfId="4" applyFont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5" borderId="15" xfId="4" applyBorder="1" applyAlignment="1">
      <alignment horizontal="left" vertical="center"/>
    </xf>
    <xf numFmtId="0" fontId="4" fillId="5" borderId="21" xfId="4" applyBorder="1" applyAlignment="1">
      <alignment horizontal="left" vertical="center"/>
    </xf>
    <xf numFmtId="0" fontId="0" fillId="11" borderId="14" xfId="0" applyFill="1" applyBorder="1" applyAlignment="1">
      <alignment horizontal="left" vertical="center"/>
    </xf>
    <xf numFmtId="0" fontId="0" fillId="11" borderId="19" xfId="0" applyFill="1" applyBorder="1" applyAlignment="1">
      <alignment horizontal="left" vertical="center"/>
    </xf>
    <xf numFmtId="0" fontId="0" fillId="11" borderId="26" xfId="0" applyFill="1" applyBorder="1" applyAlignment="1">
      <alignment horizontal="left" vertical="center"/>
    </xf>
    <xf numFmtId="0" fontId="0" fillId="11" borderId="24" xfId="0" applyFill="1" applyBorder="1" applyAlignment="1">
      <alignment horizontal="left" vertical="center"/>
    </xf>
    <xf numFmtId="0" fontId="0" fillId="11" borderId="15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left" vertical="center"/>
    </xf>
    <xf numFmtId="0" fontId="4" fillId="5" borderId="0" xfId="4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11" borderId="17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11" borderId="1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/>
    </xf>
    <xf numFmtId="0" fontId="21" fillId="11" borderId="0" xfId="0" applyFont="1" applyFill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4" fillId="5" borderId="31" xfId="4" applyBorder="1" applyAlignment="1">
      <alignment horizontal="left" vertical="center"/>
    </xf>
    <xf numFmtId="0" fontId="4" fillId="5" borderId="32" xfId="4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21" xfId="0" applyFill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11" borderId="29" xfId="0" applyFill="1" applyBorder="1" applyAlignment="1">
      <alignment horizontal="left" vertical="center"/>
    </xf>
    <xf numFmtId="0" fontId="0" fillId="11" borderId="30" xfId="0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11" borderId="18" xfId="0" applyFill="1" applyBorder="1" applyAlignment="1">
      <alignment horizontal="center" vertical="center"/>
    </xf>
    <xf numFmtId="0" fontId="22" fillId="2" borderId="15" xfId="1" applyFont="1" applyBorder="1" applyAlignment="1">
      <alignment horizontal="left" vertical="center"/>
    </xf>
    <xf numFmtId="0" fontId="22" fillId="2" borderId="0" xfId="1" applyFont="1" applyBorder="1" applyAlignment="1">
      <alignment horizontal="left" vertical="center"/>
    </xf>
    <xf numFmtId="0" fontId="22" fillId="2" borderId="21" xfId="1" applyFont="1" applyBorder="1" applyAlignment="1">
      <alignment horizontal="left" vertical="center"/>
    </xf>
    <xf numFmtId="0" fontId="4" fillId="8" borderId="15" xfId="7" applyBorder="1" applyAlignment="1">
      <alignment horizontal="left" vertical="center"/>
    </xf>
    <xf numFmtId="0" fontId="4" fillId="8" borderId="0" xfId="7" applyBorder="1" applyAlignment="1">
      <alignment horizontal="left" vertical="center"/>
    </xf>
    <xf numFmtId="0" fontId="4" fillId="8" borderId="21" xfId="7" applyBorder="1" applyAlignment="1">
      <alignment horizontal="left" vertical="center"/>
    </xf>
    <xf numFmtId="0" fontId="12" fillId="0" borderId="0" xfId="6" applyFont="1" applyFill="1"/>
    <xf numFmtId="0" fontId="12" fillId="0" borderId="3" xfId="6" applyFont="1" applyFill="1" applyBorder="1"/>
    <xf numFmtId="0" fontId="0" fillId="0" borderId="1" xfId="0" applyFill="1" applyBorder="1"/>
    <xf numFmtId="0" fontId="0" fillId="0" borderId="2" xfId="0" applyFill="1" applyBorder="1"/>
    <xf numFmtId="0" fontId="23" fillId="0" borderId="0" xfId="0" quotePrefix="1" applyFont="1" applyAlignment="1">
      <alignment vertical="center"/>
    </xf>
    <xf numFmtId="0" fontId="23" fillId="0" borderId="0" xfId="0" quotePrefix="1" applyFont="1" applyAlignment="1">
      <alignment vertical="center" wrapText="1"/>
    </xf>
    <xf numFmtId="0" fontId="0" fillId="0" borderId="0" xfId="0" quotePrefix="1" applyAlignment="1">
      <alignment wrapText="1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</cellXfs>
  <cellStyles count="10">
    <cellStyle name="Bom" xfId="1" builtinId="26"/>
    <cellStyle name="Ênfase1" xfId="3" builtinId="29"/>
    <cellStyle name="Ênfase2" xfId="4" builtinId="33"/>
    <cellStyle name="Ênfase3" xfId="6" builtinId="37"/>
    <cellStyle name="Ênfase4" xfId="7" builtinId="41"/>
    <cellStyle name="Entrada" xfId="5" builtinId="20"/>
    <cellStyle name="Hiperlink" xfId="9" builtinId="8"/>
    <cellStyle name="Neutro" xfId="2" builtinId="28"/>
    <cellStyle name="Normal" xfId="0" builtinId="0"/>
    <cellStyle name="Ruim" xfId="8" builtinId="27"/>
  </cellStyles>
  <dxfs count="12"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</dxf>
    <dxf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104775</xdr:rowOff>
    </xdr:from>
    <xdr:to>
      <xdr:col>19</xdr:col>
      <xdr:colOff>133350</xdr:colOff>
      <xdr:row>22</xdr:row>
      <xdr:rowOff>152401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6952330-1D49-4850-A939-1F21FF2A486D}"/>
            </a:ext>
          </a:extLst>
        </xdr:cNvPr>
        <xdr:cNvSpPr txBox="1"/>
      </xdr:nvSpPr>
      <xdr:spPr>
        <a:xfrm>
          <a:off x="11325225" y="485775"/>
          <a:ext cx="6229350" cy="385762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solidFill>
                <a:srgbClr val="7030A0"/>
              </a:solidFill>
            </a:rPr>
            <a:t>SELECT</a:t>
          </a:r>
          <a:r>
            <a:rPr lang="pt-BR" sz="1300">
              <a:solidFill>
                <a:schemeClr val="accent1">
                  <a:lumMod val="75000"/>
                </a:schemeClr>
              </a:solidFill>
            </a:rPr>
            <a:t> 	A.TABLE_CATALOG,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A.TABLE_NAME,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A.COLUMN_NAME,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A.ORDINAL_POSITION,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A.DATA_TYPE,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A.CHARACTER_MAXIMUM_LENGTH,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A.NUMERIC_PRECISION,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a.NUMERIC_SCALE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FROM </a:t>
          </a:r>
          <a:r>
            <a:rPr lang="pt-BR" sz="1300" b="1">
              <a:solidFill>
                <a:srgbClr val="C00000"/>
              </a:solidFill>
            </a:rPr>
            <a:t>INFORMATION_SCHEMA.COLUMNS </a:t>
          </a:r>
          <a:r>
            <a:rPr lang="pt-BR" sz="1300">
              <a:solidFill>
                <a:schemeClr val="accent1">
                  <a:lumMod val="75000"/>
                </a:schemeClr>
              </a:solidFill>
            </a:rPr>
            <a:t>A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WHERE A.TABLE_SCHEMA='dbo'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and a.TABLE_CATALOG=</a:t>
          </a:r>
          <a:r>
            <a:rPr lang="pt-BR" sz="1300">
              <a:solidFill>
                <a:srgbClr val="FF0000"/>
              </a:solidFill>
            </a:rPr>
            <a:t>'ERP_SMILE</a:t>
          </a:r>
          <a:r>
            <a:rPr lang="pt-BR" sz="1300">
              <a:solidFill>
                <a:schemeClr val="accent1">
                  <a:lumMod val="75000"/>
                </a:schemeClr>
              </a:solidFill>
            </a:rPr>
            <a:t>'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AND TABLE_NAME IN </a:t>
          </a:r>
        </a:p>
        <a:p>
          <a:r>
            <a:rPr lang="pt-BR" sz="1300">
              <a:solidFill>
                <a:schemeClr val="accent1">
                  <a:lumMod val="75000"/>
                </a:schemeClr>
              </a:solidFill>
            </a:rPr>
            <a:t>	</a:t>
          </a:r>
          <a:r>
            <a:rPr lang="pt-BR" sz="1300">
              <a:solidFill>
                <a:srgbClr val="7030A0"/>
              </a:solidFill>
            </a:rPr>
            <a:t>('UF','CIDADES','EMPRESA','CLIENTES','COND_PAGTO',</a:t>
          </a:r>
        </a:p>
        <a:p>
          <a:r>
            <a:rPr lang="pt-BR" sz="1300">
              <a:solidFill>
                <a:srgbClr val="7030A0"/>
              </a:solidFill>
            </a:rPr>
            <a:t>	'COND_PAGTO_DET','CARGOS','FUNCIONARIO','CANAL_VENDAS_G_V',</a:t>
          </a:r>
        </a:p>
        <a:p>
          <a:r>
            <a:rPr lang="pt-BR" sz="1300">
              <a:solidFill>
                <a:srgbClr val="7030A0"/>
              </a:solidFill>
            </a:rPr>
            <a:t>	'CANAL_VENDAS_V_C','VENDEDORES','GERENTES','TIPO_MAT',</a:t>
          </a:r>
        </a:p>
        <a:p>
          <a:r>
            <a:rPr lang="pt-BR" sz="1300">
              <a:solidFill>
                <a:srgbClr val="7030A0"/>
              </a:solidFill>
            </a:rPr>
            <a:t>	'LINHA_PRODUTO','SUB_CATEGORIA','MATERIAL',	'MATERIAL_CUSTO','NOTA_FISCAL','NOTA_FISCAL_ITENS','META_VENDAS')</a:t>
          </a:r>
        </a:p>
      </xdr:txBody>
    </xdr:sp>
    <xdr:clientData/>
  </xdr:twoCellAnchor>
  <xdr:twoCellAnchor>
    <xdr:from>
      <xdr:col>8</xdr:col>
      <xdr:colOff>581025</xdr:colOff>
      <xdr:row>0</xdr:row>
      <xdr:rowOff>57150</xdr:rowOff>
    </xdr:from>
    <xdr:to>
      <xdr:col>19</xdr:col>
      <xdr:colOff>123825</xdr:colOff>
      <xdr:row>2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087F0F7-7726-4766-A452-CD596E6767F3}"/>
            </a:ext>
          </a:extLst>
        </xdr:cNvPr>
        <xdr:cNvSpPr txBox="1"/>
      </xdr:nvSpPr>
      <xdr:spPr>
        <a:xfrm>
          <a:off x="11296650" y="57150"/>
          <a:ext cx="6248400" cy="390525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2000"/>
            <a:t>Transacional</a:t>
          </a:r>
          <a:r>
            <a:rPr lang="pt-BR" sz="2000" baseline="0"/>
            <a:t> OLTP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BB2375F-C35D-4E98-9E97-4C28EC0EB956}"/>
            </a:ext>
          </a:extLst>
        </xdr:cNvPr>
        <xdr:cNvSpPr>
          <a:spLocks noChangeAspect="1" noChangeArrowheads="1"/>
        </xdr:cNvSpPr>
      </xdr:nvSpPr>
      <xdr:spPr bwMode="auto">
        <a:xfrm>
          <a:off x="1885950" y="8191500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27</xdr:row>
      <xdr:rowOff>0</xdr:rowOff>
    </xdr:from>
    <xdr:to>
      <xdr:col>1</xdr:col>
      <xdr:colOff>619125</xdr:colOff>
      <xdr:row>27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122DCEEB-2F01-4021-9C44-E4DCA01F58F6}"/>
            </a:ext>
          </a:extLst>
        </xdr:cNvPr>
        <xdr:cNvSpPr>
          <a:spLocks noChangeAspect="1" noChangeArrowheads="1"/>
        </xdr:cNvSpPr>
      </xdr:nvSpPr>
      <xdr:spPr bwMode="auto">
        <a:xfrm>
          <a:off x="2200275" y="8191500"/>
          <a:ext cx="3048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92511-35E8-4B65-AEF7-94BA2F1DFB4C}" name="Tabela1" displayName="Tabela1" ref="A2:G34" totalsRowCount="1" headerRowCellStyle="Ênfase1">
  <tableColumns count="7">
    <tableColumn id="1" xr3:uid="{B9048AA9-5E40-45E0-AD66-D18C84604D85}" name="Etapa"/>
    <tableColumn id="2" xr3:uid="{1447BEDB-8991-4FC8-A189-C0A8BFCE3CCD}" name="Atividade"/>
    <tableColumn id="3" xr3:uid="{A0821F70-CA07-442F-8ABB-6CBAB99D9E2C}" name="Duração"/>
    <tableColumn id="4" xr3:uid="{137BD548-FE2F-4B89-AA7D-D61484150EE5}" name="Data Planejada"/>
    <tableColumn id="5" xr3:uid="{1E3D6CB6-4D57-4ACF-9C23-7183038C2DBF}" name="Depende"/>
    <tableColumn id="6" xr3:uid="{90AC3039-9E6E-4BF3-B6C6-B1CF85F6C3CC}" name="Equipe"/>
    <tableColumn id="7" xr3:uid="{8A9461D6-76B2-467A-8347-EB4B330E6364}" name="Status" dataDxfId="3" dataCellStyle="Ênfase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8EBAD5-4AB3-4BD0-A751-9641248DCB1A}" name="Tabela2" displayName="Tabela2" ref="I2:J5" totalsRowShown="0" headerRowDxfId="11" dataDxfId="10">
  <autoFilter ref="I2:J5" xr:uid="{3E93F8DF-96D6-45E2-8434-DDD4E99F0B93}">
    <filterColumn colId="0" hiddenButton="1"/>
    <filterColumn colId="1" hiddenButton="1"/>
  </autoFilter>
  <tableColumns count="2">
    <tableColumn id="1" xr3:uid="{53CD6B04-D212-4825-95CA-89AFAE93DE1E}" name="Equipe" dataDxfId="9"/>
    <tableColumn id="2" xr3:uid="{3A994A26-4C6D-4458-A00C-E6CB010E6CB9}" name="Participantes" dataDxfId="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561E33-B0B5-4FAF-B606-58FD62C81579}" name="Tabela6" displayName="Tabela6" ref="A1:H105" totalsRowShown="0">
  <autoFilter ref="A1:H105" xr:uid="{96BD8FB3-E510-48F1-9C8D-7CFDB09EBE1F}"/>
  <tableColumns count="8">
    <tableColumn id="1" xr3:uid="{445556C8-4CA6-4CAB-8F7B-3419ED6BC60D}" name="TABLE_CATALOG"/>
    <tableColumn id="2" xr3:uid="{6CB4E639-EDCD-43BE-81FB-7F38B1685FF7}" name="TABLE_NAME"/>
    <tableColumn id="3" xr3:uid="{55D4328F-9CBC-4F6F-BAC6-6521565A720B}" name="COLUMN_NAME"/>
    <tableColumn id="4" xr3:uid="{208373B7-0FA9-47A2-A9C5-A901FF2F21AA}" name="ORDINAL_POSITION"/>
    <tableColumn id="5" xr3:uid="{0B5BBA3A-5990-4CA7-85C7-DA99F564A77D}" name="DATA_TYPE"/>
    <tableColumn id="6" xr3:uid="{5579BB71-E2A6-40B9-B12D-DC6EC848E0BB}" name="CHARACTER_MAXIMUM_LENGTH"/>
    <tableColumn id="7" xr3:uid="{338A03F0-1151-4C88-8CAB-7DABA55CB7A4}" name="NUMERIC_PRECISION"/>
    <tableColumn id="8" xr3:uid="{460FC58C-0DCA-46B4-97CB-A7B5C7EA032F}" name="NUMERIC_SCALE"/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88384E-47E9-4DDF-A51D-E85549EDAEFA}" name="Tabela3" displayName="Tabela3" ref="A2:E23" totalsRowCount="1" headerRowDxfId="7">
  <autoFilter ref="A2:E22" xr:uid="{A4002071-4CDC-400D-8F47-88BB40CD17A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4575D7E-AE3C-4F0D-837A-3D772196467C}" name="Informação(Assunto)"/>
    <tableColumn id="2" xr3:uid="{C8D144FB-F402-48D1-B940-F3CD506F7780}" name="Origem do dados"/>
    <tableColumn id="3" xr3:uid="{0D5CC682-80DB-4245-9B24-41D23F990BAF}" name="Tabela Destino">
      <calculatedColumnFormula>_xlfn.CONCAT("STG_",Tabela3[[#This Row],[Origem do dados]])</calculatedColumnFormula>
    </tableColumn>
    <tableColumn id="4" xr3:uid="{0F23615F-9AB0-43B6-9BF5-B525DE5BE147}" name="CONHEÇA DADOS DA TABELA" dataDxfId="6">
      <calculatedColumnFormula>_xlfn.CONCAT("SELECT TOP 10 * FROM ",Tabela3[[#This Row],[Origem do dados]])</calculatedColumnFormula>
    </tableColumn>
    <tableColumn id="5" xr3:uid="{F5D33CCC-364E-4F52-99CB-0D8DDFA5C934}" name="NOME JOB" dataDxfId="5" dataCellStyle="Ênfase2">
      <calculatedColumnFormula>_xlfn.CONCAT("CARGA_",Tabela3[[#This Row],[Tabela Destino]])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7C45FC-07DB-405C-91BE-0BCAF799DCB9}" name="Tabela8" displayName="Tabela8" ref="A2:C22" totalsRowShown="0" headerRowCellStyle="Ênfase3">
  <autoFilter ref="A2:C22" xr:uid="{96BA9BD7-3EEE-486D-B2E7-FDC05352BAA8}"/>
  <tableColumns count="3">
    <tableColumn id="1" xr3:uid="{F0825746-B7EA-4BB6-918E-33245F3DAFC1}" name="Informação(Assunto)"/>
    <tableColumn id="2" xr3:uid="{ED862F90-69CF-49C2-A74F-89BE33DABCD2}" name="Tabela TRUNCADA"/>
    <tableColumn id="3" xr3:uid="{99ED52D8-90B6-4BFA-9ECD-CE80B6170F11}" name="COMANDO" dataDxfId="4">
      <calculatedColumnFormula>_xlfn.CONCAT("TRUNCATE TABLE ",Tabela8[[#This Row],[Tabela TRUNCADA]],";")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C01B29-6245-4AD8-A343-7EE460612344}" name="Tabela35685" displayName="Tabela35685" ref="A2:B25" totalsRowCount="1">
  <autoFilter ref="A2:B24" xr:uid="{9FE95FEB-9737-4E29-A154-6304DBEFA08A}">
    <filterColumn colId="0" hiddenButton="1"/>
    <filterColumn colId="1" hiddenButton="1"/>
  </autoFilter>
  <tableColumns count="2">
    <tableColumn id="1" xr3:uid="{45659D0D-32F8-4012-8F13-DF7B871C83B9}" name="Medidas KPIS" dataDxfId="2" totalsRowDxfId="0"/>
    <tableColumn id="3" xr3:uid="{3428FADB-68BE-4A86-BD91-308876F22260}" name="EXPRESSÃO" dataDxfId="1"/>
  </tableColumns>
  <tableStyleInfo name="TableStyleMedium4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tável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Citáv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4DCE-3F2D-4B96-9A4A-F5BA4A083407}">
  <sheetPr>
    <tabColor rgb="FFFFFF00"/>
  </sheetPr>
  <dimension ref="A1:L34"/>
  <sheetViews>
    <sheetView showGridLines="0" showRowColHeaders="0" tabSelected="1" zoomScale="120" zoomScaleNormal="120" workbookViewId="0">
      <pane ySplit="2" topLeftCell="A3" activePane="bottomLeft" state="frozen"/>
      <selection pane="bottomLeft" activeCell="B8" sqref="B8"/>
    </sheetView>
  </sheetViews>
  <sheetFormatPr defaultColWidth="0" defaultRowHeight="15" zeroHeight="1" x14ac:dyDescent="0.25"/>
  <cols>
    <col min="1" max="1" width="28.42578125" bestFit="1" customWidth="1"/>
    <col min="2" max="2" width="52.85546875" bestFit="1" customWidth="1"/>
    <col min="3" max="3" width="25.42578125" customWidth="1"/>
    <col min="4" max="4" width="14.28515625" customWidth="1"/>
    <col min="5" max="6" width="9.140625" customWidth="1"/>
    <col min="7" max="7" width="9.7109375" bestFit="1" customWidth="1"/>
    <col min="8" max="9" width="9.140625" hidden="1"/>
    <col min="10" max="10" width="16.5703125" hidden="1"/>
    <col min="11" max="11" width="9.28515625" hidden="1"/>
    <col min="12" max="12" width="21.85546875" hidden="1"/>
    <col min="13" max="16384" width="9.140625" hidden="1"/>
  </cols>
  <sheetData>
    <row r="1" spans="1:10" ht="50.25" customHeight="1" x14ac:dyDescent="0.25">
      <c r="A1" s="49" t="s">
        <v>47</v>
      </c>
      <c r="B1" s="49"/>
      <c r="C1" s="49"/>
      <c r="D1" s="49"/>
      <c r="E1" s="49"/>
      <c r="F1" s="49"/>
      <c r="G1" s="49"/>
    </row>
    <row r="2" spans="1:10" x14ac:dyDescent="0.25">
      <c r="A2" s="3" t="s">
        <v>0</v>
      </c>
      <c r="B2" s="3" t="s">
        <v>4</v>
      </c>
      <c r="C2" s="3" t="s">
        <v>1</v>
      </c>
      <c r="D2" s="3" t="s">
        <v>3</v>
      </c>
      <c r="E2" s="3" t="s">
        <v>7</v>
      </c>
      <c r="F2" s="3" t="s">
        <v>8</v>
      </c>
      <c r="G2" s="3" t="s">
        <v>11</v>
      </c>
      <c r="I2" s="1" t="s">
        <v>8</v>
      </c>
      <c r="J2" s="2" t="s">
        <v>10</v>
      </c>
    </row>
    <row r="3" spans="1:10" x14ac:dyDescent="0.25">
      <c r="A3" s="109" t="s">
        <v>12</v>
      </c>
      <c r="B3" s="110" t="s">
        <v>195</v>
      </c>
      <c r="C3" s="110"/>
      <c r="D3" s="110"/>
      <c r="E3" s="110"/>
      <c r="F3" s="110"/>
      <c r="G3" s="108" t="s">
        <v>198</v>
      </c>
      <c r="I3" s="1">
        <v>1</v>
      </c>
      <c r="J3" s="2" t="s">
        <v>9</v>
      </c>
    </row>
    <row r="4" spans="1:10" x14ac:dyDescent="0.25">
      <c r="A4" s="109" t="s">
        <v>12</v>
      </c>
      <c r="B4" s="110" t="s">
        <v>45</v>
      </c>
      <c r="C4" s="110"/>
      <c r="D4" s="110"/>
      <c r="E4" s="110"/>
      <c r="F4" s="110"/>
      <c r="G4" s="108" t="s">
        <v>198</v>
      </c>
      <c r="I4" s="1">
        <v>2</v>
      </c>
      <c r="J4" s="2" t="s">
        <v>48</v>
      </c>
    </row>
    <row r="5" spans="1:10" x14ac:dyDescent="0.25">
      <c r="A5" s="109" t="s">
        <v>12</v>
      </c>
      <c r="B5" s="110" t="s">
        <v>46</v>
      </c>
      <c r="C5" s="110"/>
      <c r="D5" s="110"/>
      <c r="E5" s="110"/>
      <c r="F5" s="110"/>
      <c r="G5" s="108" t="s">
        <v>198</v>
      </c>
      <c r="I5" s="1">
        <v>3</v>
      </c>
      <c r="J5" s="2" t="s">
        <v>49</v>
      </c>
    </row>
    <row r="6" spans="1:10" x14ac:dyDescent="0.25">
      <c r="A6" s="107" t="s">
        <v>2</v>
      </c>
      <c r="B6" s="107" t="s">
        <v>5</v>
      </c>
      <c r="C6" s="107"/>
      <c r="D6" s="107"/>
      <c r="E6" s="107"/>
      <c r="F6" s="107"/>
      <c r="G6" s="108" t="s">
        <v>198</v>
      </c>
    </row>
    <row r="7" spans="1:10" x14ac:dyDescent="0.25">
      <c r="A7" s="107" t="s">
        <v>2</v>
      </c>
      <c r="B7" s="107" t="s">
        <v>196</v>
      </c>
      <c r="C7" s="107"/>
      <c r="D7" s="107"/>
      <c r="E7" s="107"/>
      <c r="F7" s="107"/>
      <c r="G7" s="108" t="s">
        <v>198</v>
      </c>
    </row>
    <row r="8" spans="1:10" x14ac:dyDescent="0.25">
      <c r="A8" s="107" t="s">
        <v>2</v>
      </c>
      <c r="B8" s="107" t="s">
        <v>197</v>
      </c>
      <c r="C8" s="107"/>
      <c r="D8" s="107"/>
      <c r="E8" s="107"/>
      <c r="F8" s="107"/>
      <c r="G8" s="108" t="s">
        <v>198</v>
      </c>
    </row>
    <row r="9" spans="1:10" x14ac:dyDescent="0.25">
      <c r="A9" s="107" t="s">
        <v>2</v>
      </c>
      <c r="B9" s="107" t="s">
        <v>6</v>
      </c>
      <c r="C9" s="107"/>
      <c r="D9" s="107"/>
      <c r="E9" s="107"/>
      <c r="F9" s="107"/>
      <c r="G9" s="108" t="s">
        <v>198</v>
      </c>
    </row>
    <row r="10" spans="1:10" x14ac:dyDescent="0.25">
      <c r="A10" t="s">
        <v>16</v>
      </c>
      <c r="B10" t="s">
        <v>13</v>
      </c>
      <c r="G10" s="108" t="s">
        <v>198</v>
      </c>
    </row>
    <row r="11" spans="1:10" x14ac:dyDescent="0.25">
      <c r="A11" t="s">
        <v>16</v>
      </c>
      <c r="B11" t="s">
        <v>14</v>
      </c>
      <c r="G11" s="108" t="s">
        <v>198</v>
      </c>
    </row>
    <row r="12" spans="1:10" x14ac:dyDescent="0.25">
      <c r="A12" t="s">
        <v>16</v>
      </c>
      <c r="B12" t="s">
        <v>15</v>
      </c>
      <c r="G12" s="108" t="s">
        <v>198</v>
      </c>
    </row>
    <row r="13" spans="1:10" x14ac:dyDescent="0.25">
      <c r="A13" t="s">
        <v>16</v>
      </c>
      <c r="B13" t="s">
        <v>37</v>
      </c>
      <c r="G13" s="108" t="s">
        <v>198</v>
      </c>
    </row>
    <row r="14" spans="1:10" x14ac:dyDescent="0.25">
      <c r="A14" t="s">
        <v>43</v>
      </c>
      <c r="B14" t="s">
        <v>44</v>
      </c>
      <c r="G14" s="108" t="s">
        <v>198</v>
      </c>
    </row>
    <row r="15" spans="1:10" x14ac:dyDescent="0.25">
      <c r="A15" t="s">
        <v>20</v>
      </c>
      <c r="B15" t="s">
        <v>17</v>
      </c>
      <c r="G15" s="108" t="s">
        <v>198</v>
      </c>
    </row>
    <row r="16" spans="1:10" x14ac:dyDescent="0.25">
      <c r="A16" t="s">
        <v>20</v>
      </c>
      <c r="B16" t="s">
        <v>18</v>
      </c>
      <c r="G16" s="108" t="s">
        <v>198</v>
      </c>
    </row>
    <row r="17" spans="1:7" x14ac:dyDescent="0.25">
      <c r="A17" t="s">
        <v>20</v>
      </c>
      <c r="B17" t="s">
        <v>19</v>
      </c>
      <c r="G17" s="108" t="s">
        <v>198</v>
      </c>
    </row>
    <row r="18" spans="1:7" x14ac:dyDescent="0.25">
      <c r="A18" t="s">
        <v>20</v>
      </c>
      <c r="B18" t="s">
        <v>21</v>
      </c>
      <c r="G18" s="108" t="s">
        <v>198</v>
      </c>
    </row>
    <row r="19" spans="1:7" x14ac:dyDescent="0.25">
      <c r="A19" t="s">
        <v>22</v>
      </c>
      <c r="B19" t="s">
        <v>27</v>
      </c>
      <c r="G19" s="108" t="s">
        <v>198</v>
      </c>
    </row>
    <row r="20" spans="1:7" x14ac:dyDescent="0.25">
      <c r="A20" t="s">
        <v>22</v>
      </c>
      <c r="B20" t="s">
        <v>38</v>
      </c>
      <c r="G20" s="108" t="s">
        <v>198</v>
      </c>
    </row>
    <row r="21" spans="1:7" x14ac:dyDescent="0.25">
      <c r="A21" t="s">
        <v>22</v>
      </c>
      <c r="B21" t="s">
        <v>33</v>
      </c>
      <c r="G21" s="108" t="s">
        <v>198</v>
      </c>
    </row>
    <row r="22" spans="1:7" x14ac:dyDescent="0.25">
      <c r="A22" t="s">
        <v>22</v>
      </c>
      <c r="B22" t="s">
        <v>24</v>
      </c>
      <c r="G22" s="108" t="s">
        <v>198</v>
      </c>
    </row>
    <row r="23" spans="1:7" x14ac:dyDescent="0.25">
      <c r="A23" t="s">
        <v>22</v>
      </c>
      <c r="B23" t="s">
        <v>25</v>
      </c>
      <c r="G23" s="108" t="s">
        <v>198</v>
      </c>
    </row>
    <row r="24" spans="1:7" x14ac:dyDescent="0.25">
      <c r="A24" t="s">
        <v>22</v>
      </c>
      <c r="B24" t="s">
        <v>23</v>
      </c>
      <c r="G24" s="108" t="s">
        <v>198</v>
      </c>
    </row>
    <row r="25" spans="1:7" x14ac:dyDescent="0.25">
      <c r="A25" t="s">
        <v>22</v>
      </c>
      <c r="B25" t="s">
        <v>26</v>
      </c>
      <c r="G25" s="108" t="s">
        <v>198</v>
      </c>
    </row>
    <row r="26" spans="1:7" x14ac:dyDescent="0.25">
      <c r="A26" t="s">
        <v>22</v>
      </c>
      <c r="B26" t="s">
        <v>28</v>
      </c>
      <c r="G26" s="108" t="s">
        <v>198</v>
      </c>
    </row>
    <row r="27" spans="1:7" x14ac:dyDescent="0.25">
      <c r="A27" t="s">
        <v>22</v>
      </c>
      <c r="B27" t="s">
        <v>29</v>
      </c>
      <c r="G27" s="108" t="s">
        <v>198</v>
      </c>
    </row>
    <row r="28" spans="1:7" x14ac:dyDescent="0.25">
      <c r="A28" t="s">
        <v>22</v>
      </c>
      <c r="B28" t="s">
        <v>30</v>
      </c>
      <c r="G28" s="108" t="s">
        <v>198</v>
      </c>
    </row>
    <row r="29" spans="1:7" x14ac:dyDescent="0.25">
      <c r="A29" t="s">
        <v>22</v>
      </c>
      <c r="B29" t="s">
        <v>31</v>
      </c>
      <c r="G29" s="108" t="s">
        <v>198</v>
      </c>
    </row>
    <row r="30" spans="1:7" x14ac:dyDescent="0.25">
      <c r="A30" t="s">
        <v>22</v>
      </c>
      <c r="B30" t="s">
        <v>32</v>
      </c>
      <c r="G30" s="108" t="s">
        <v>198</v>
      </c>
    </row>
    <row r="31" spans="1:7" x14ac:dyDescent="0.25">
      <c r="A31" t="s">
        <v>34</v>
      </c>
      <c r="B31" t="s">
        <v>35</v>
      </c>
      <c r="G31" s="108" t="s">
        <v>198</v>
      </c>
    </row>
    <row r="32" spans="1:7" x14ac:dyDescent="0.25">
      <c r="A32" t="s">
        <v>34</v>
      </c>
      <c r="B32" t="s">
        <v>200</v>
      </c>
      <c r="G32" s="108" t="s">
        <v>198</v>
      </c>
    </row>
    <row r="33" spans="1:7" x14ac:dyDescent="0.25">
      <c r="A33" t="s">
        <v>34</v>
      </c>
      <c r="B33" t="s">
        <v>36</v>
      </c>
      <c r="G33" s="108" t="s">
        <v>198</v>
      </c>
    </row>
    <row r="34" spans="1:7" x14ac:dyDescent="0.25"/>
  </sheetData>
  <mergeCells count="1">
    <mergeCell ref="A1:G1"/>
  </mergeCells>
  <dataValidations disablePrompts="1" count="1">
    <dataValidation type="list" allowBlank="1" showInputMessage="1" showErrorMessage="1" sqref="G3:G33" xr:uid="{A8780B11-1466-455C-A5A4-1547A5FC223E}">
      <formula1>"Pendente,Andamento,Concluido"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CCE6-29D8-47A2-94B6-DA63EDC1129C}">
  <sheetPr>
    <tabColor theme="2" tint="-9.9978637043366805E-2"/>
  </sheetPr>
  <dimension ref="A1:N105"/>
  <sheetViews>
    <sheetView showGridLines="0" showRowColHeaders="0" workbookViewId="0"/>
  </sheetViews>
  <sheetFormatPr defaultColWidth="0" defaultRowHeight="15" zeroHeight="1" x14ac:dyDescent="0.25"/>
  <cols>
    <col min="1" max="1" width="17.7109375" customWidth="1"/>
    <col min="2" max="2" width="21.140625" customWidth="1"/>
    <col min="3" max="3" width="17.5703125" bestFit="1" customWidth="1"/>
    <col min="4" max="4" width="20.7109375" customWidth="1"/>
    <col min="5" max="5" width="13.140625" customWidth="1"/>
    <col min="6" max="6" width="31.85546875" customWidth="1"/>
    <col min="7" max="7" width="21.85546875" customWidth="1"/>
    <col min="8" max="8" width="17.7109375" customWidth="1"/>
    <col min="9" max="20" width="9.140625" customWidth="1"/>
    <col min="21" max="16384" width="9.140625" hidden="1"/>
  </cols>
  <sheetData>
    <row r="1" spans="1:14" x14ac:dyDescent="0.2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  <c r="H1" s="3" t="s">
        <v>100</v>
      </c>
    </row>
    <row r="2" spans="1:14" x14ac:dyDescent="0.25">
      <c r="A2" t="s">
        <v>229</v>
      </c>
      <c r="B2" t="s">
        <v>55</v>
      </c>
      <c r="C2" t="s">
        <v>101</v>
      </c>
      <c r="D2">
        <v>1</v>
      </c>
      <c r="E2" t="s">
        <v>102</v>
      </c>
      <c r="F2" t="s">
        <v>103</v>
      </c>
      <c r="G2">
        <v>10</v>
      </c>
      <c r="H2">
        <v>0</v>
      </c>
      <c r="N2" s="7"/>
    </row>
    <row r="3" spans="1:14" x14ac:dyDescent="0.25">
      <c r="A3" t="s">
        <v>229</v>
      </c>
      <c r="B3" t="s">
        <v>55</v>
      </c>
      <c r="C3" t="s">
        <v>104</v>
      </c>
      <c r="D3">
        <v>2</v>
      </c>
      <c r="E3" t="s">
        <v>102</v>
      </c>
      <c r="F3" t="s">
        <v>103</v>
      </c>
      <c r="G3">
        <v>10</v>
      </c>
      <c r="H3">
        <v>0</v>
      </c>
      <c r="N3" s="7"/>
    </row>
    <row r="4" spans="1:14" x14ac:dyDescent="0.25">
      <c r="A4" t="s">
        <v>229</v>
      </c>
      <c r="B4" t="s">
        <v>55</v>
      </c>
      <c r="C4" t="s">
        <v>105</v>
      </c>
      <c r="D4">
        <v>3</v>
      </c>
      <c r="E4" t="s">
        <v>102</v>
      </c>
      <c r="F4" t="s">
        <v>103</v>
      </c>
      <c r="G4">
        <v>10</v>
      </c>
      <c r="H4">
        <v>0</v>
      </c>
      <c r="N4" s="7"/>
    </row>
    <row r="5" spans="1:14" x14ac:dyDescent="0.25">
      <c r="A5" t="s">
        <v>229</v>
      </c>
      <c r="B5" t="s">
        <v>56</v>
      </c>
      <c r="C5" t="s">
        <v>101</v>
      </c>
      <c r="D5">
        <v>1</v>
      </c>
      <c r="E5" t="s">
        <v>102</v>
      </c>
      <c r="F5" t="s">
        <v>103</v>
      </c>
      <c r="G5">
        <v>10</v>
      </c>
      <c r="H5">
        <v>0</v>
      </c>
      <c r="N5" s="7"/>
    </row>
    <row r="6" spans="1:14" x14ac:dyDescent="0.25">
      <c r="A6" t="s">
        <v>229</v>
      </c>
      <c r="B6" t="s">
        <v>56</v>
      </c>
      <c r="C6" t="s">
        <v>105</v>
      </c>
      <c r="D6">
        <v>2</v>
      </c>
      <c r="E6" t="s">
        <v>102</v>
      </c>
      <c r="F6" t="s">
        <v>103</v>
      </c>
      <c r="G6">
        <v>10</v>
      </c>
      <c r="H6">
        <v>0</v>
      </c>
      <c r="N6" s="7"/>
    </row>
    <row r="7" spans="1:14" x14ac:dyDescent="0.25">
      <c r="A7" t="s">
        <v>229</v>
      </c>
      <c r="B7" t="s">
        <v>56</v>
      </c>
      <c r="C7" t="s">
        <v>106</v>
      </c>
      <c r="D7">
        <v>3</v>
      </c>
      <c r="E7" t="s">
        <v>102</v>
      </c>
      <c r="F7" t="s">
        <v>103</v>
      </c>
      <c r="G7">
        <v>10</v>
      </c>
      <c r="H7">
        <v>0</v>
      </c>
    </row>
    <row r="8" spans="1:14" x14ac:dyDescent="0.25">
      <c r="A8" t="s">
        <v>229</v>
      </c>
      <c r="B8" t="s">
        <v>71</v>
      </c>
      <c r="C8" t="s">
        <v>101</v>
      </c>
      <c r="D8">
        <v>1</v>
      </c>
      <c r="E8" t="s">
        <v>102</v>
      </c>
      <c r="F8" t="s">
        <v>103</v>
      </c>
      <c r="G8">
        <v>10</v>
      </c>
      <c r="H8">
        <v>0</v>
      </c>
    </row>
    <row r="9" spans="1:14" x14ac:dyDescent="0.25">
      <c r="A9" t="s">
        <v>229</v>
      </c>
      <c r="B9" t="s">
        <v>71</v>
      </c>
      <c r="C9" t="s">
        <v>107</v>
      </c>
      <c r="D9">
        <v>2</v>
      </c>
      <c r="E9" t="s">
        <v>102</v>
      </c>
      <c r="F9" t="s">
        <v>103</v>
      </c>
      <c r="G9">
        <v>10</v>
      </c>
      <c r="H9">
        <v>0</v>
      </c>
    </row>
    <row r="10" spans="1:14" x14ac:dyDescent="0.25">
      <c r="A10" t="s">
        <v>229</v>
      </c>
      <c r="B10" t="s">
        <v>71</v>
      </c>
      <c r="C10" t="s">
        <v>108</v>
      </c>
      <c r="D10">
        <v>3</v>
      </c>
      <c r="E10" t="s">
        <v>109</v>
      </c>
      <c r="F10">
        <v>50</v>
      </c>
      <c r="G10" t="s">
        <v>103</v>
      </c>
      <c r="H10" t="s">
        <v>103</v>
      </c>
    </row>
    <row r="11" spans="1:14" x14ac:dyDescent="0.25">
      <c r="A11" t="s">
        <v>229</v>
      </c>
      <c r="B11" t="s">
        <v>54</v>
      </c>
      <c r="C11" t="s">
        <v>110</v>
      </c>
      <c r="D11">
        <v>1</v>
      </c>
      <c r="E11" t="s">
        <v>109</v>
      </c>
      <c r="F11">
        <v>7</v>
      </c>
      <c r="G11" t="s">
        <v>103</v>
      </c>
      <c r="H11" t="s">
        <v>103</v>
      </c>
    </row>
    <row r="12" spans="1:14" x14ac:dyDescent="0.25">
      <c r="A12" t="s">
        <v>229</v>
      </c>
      <c r="B12" t="s">
        <v>54</v>
      </c>
      <c r="C12" t="s">
        <v>111</v>
      </c>
      <c r="D12">
        <v>2</v>
      </c>
      <c r="E12" t="s">
        <v>109</v>
      </c>
      <c r="F12">
        <v>2</v>
      </c>
      <c r="G12" t="s">
        <v>103</v>
      </c>
      <c r="H12" t="s">
        <v>103</v>
      </c>
    </row>
    <row r="13" spans="1:14" x14ac:dyDescent="0.25">
      <c r="A13" t="s">
        <v>229</v>
      </c>
      <c r="B13" t="s">
        <v>54</v>
      </c>
      <c r="C13" t="s">
        <v>112</v>
      </c>
      <c r="D13">
        <v>3</v>
      </c>
      <c r="E13" t="s">
        <v>109</v>
      </c>
      <c r="F13">
        <v>50</v>
      </c>
      <c r="G13" t="s">
        <v>103</v>
      </c>
      <c r="H13" t="s">
        <v>103</v>
      </c>
    </row>
    <row r="14" spans="1:14" x14ac:dyDescent="0.25">
      <c r="A14" t="s">
        <v>229</v>
      </c>
      <c r="B14" t="s">
        <v>57</v>
      </c>
      <c r="C14" t="s">
        <v>101</v>
      </c>
      <c r="D14">
        <v>1</v>
      </c>
      <c r="E14" t="s">
        <v>102</v>
      </c>
      <c r="F14" t="s">
        <v>103</v>
      </c>
      <c r="G14">
        <v>10</v>
      </c>
      <c r="H14">
        <v>0</v>
      </c>
    </row>
    <row r="15" spans="1:14" x14ac:dyDescent="0.25">
      <c r="A15" t="s">
        <v>229</v>
      </c>
      <c r="B15" t="s">
        <v>57</v>
      </c>
      <c r="C15" t="s">
        <v>106</v>
      </c>
      <c r="D15">
        <v>2</v>
      </c>
      <c r="E15" t="s">
        <v>102</v>
      </c>
      <c r="F15" t="s">
        <v>103</v>
      </c>
      <c r="G15">
        <v>10</v>
      </c>
      <c r="H15">
        <v>0</v>
      </c>
    </row>
    <row r="16" spans="1:14" x14ac:dyDescent="0.25">
      <c r="A16" t="s">
        <v>229</v>
      </c>
      <c r="B16" t="s">
        <v>57</v>
      </c>
      <c r="C16" t="s">
        <v>113</v>
      </c>
      <c r="D16">
        <v>3</v>
      </c>
      <c r="E16" t="s">
        <v>109</v>
      </c>
      <c r="F16">
        <v>100</v>
      </c>
      <c r="G16" t="s">
        <v>103</v>
      </c>
      <c r="H16" t="s">
        <v>103</v>
      </c>
    </row>
    <row r="17" spans="1:8" x14ac:dyDescent="0.25">
      <c r="A17" t="s">
        <v>229</v>
      </c>
      <c r="B17" t="s">
        <v>57</v>
      </c>
      <c r="C17" t="s">
        <v>114</v>
      </c>
      <c r="D17">
        <v>4</v>
      </c>
      <c r="E17" t="s">
        <v>109</v>
      </c>
      <c r="F17">
        <v>15</v>
      </c>
      <c r="G17" t="s">
        <v>103</v>
      </c>
      <c r="H17" t="s">
        <v>103</v>
      </c>
    </row>
    <row r="18" spans="1:8" x14ac:dyDescent="0.25">
      <c r="A18" t="s">
        <v>229</v>
      </c>
      <c r="B18" t="s">
        <v>57</v>
      </c>
      <c r="C18" t="s">
        <v>115</v>
      </c>
      <c r="D18">
        <v>5</v>
      </c>
      <c r="E18" t="s">
        <v>109</v>
      </c>
      <c r="F18">
        <v>50</v>
      </c>
      <c r="G18" t="s">
        <v>103</v>
      </c>
      <c r="H18" t="s">
        <v>103</v>
      </c>
    </row>
    <row r="19" spans="1:8" x14ac:dyDescent="0.25">
      <c r="A19" t="s">
        <v>229</v>
      </c>
      <c r="B19" t="s">
        <v>57</v>
      </c>
      <c r="C19" t="s">
        <v>116</v>
      </c>
      <c r="D19">
        <v>6</v>
      </c>
      <c r="E19" t="s">
        <v>109</v>
      </c>
      <c r="F19">
        <v>10</v>
      </c>
      <c r="G19" t="s">
        <v>103</v>
      </c>
      <c r="H19" t="s">
        <v>103</v>
      </c>
    </row>
    <row r="20" spans="1:8" x14ac:dyDescent="0.25">
      <c r="A20" t="s">
        <v>229</v>
      </c>
      <c r="B20" t="s">
        <v>57</v>
      </c>
      <c r="C20" t="s">
        <v>117</v>
      </c>
      <c r="D20">
        <v>7</v>
      </c>
      <c r="E20" t="s">
        <v>109</v>
      </c>
      <c r="F20">
        <v>20</v>
      </c>
      <c r="G20" t="s">
        <v>103</v>
      </c>
      <c r="H20" t="s">
        <v>103</v>
      </c>
    </row>
    <row r="21" spans="1:8" x14ac:dyDescent="0.25">
      <c r="A21" t="s">
        <v>229</v>
      </c>
      <c r="B21" t="s">
        <v>57</v>
      </c>
      <c r="C21" t="s">
        <v>110</v>
      </c>
      <c r="D21">
        <v>8</v>
      </c>
      <c r="E21" t="s">
        <v>109</v>
      </c>
      <c r="F21">
        <v>7</v>
      </c>
      <c r="G21" t="s">
        <v>103</v>
      </c>
      <c r="H21" t="s">
        <v>103</v>
      </c>
    </row>
    <row r="22" spans="1:8" x14ac:dyDescent="0.25">
      <c r="A22" t="s">
        <v>229</v>
      </c>
      <c r="B22" t="s">
        <v>57</v>
      </c>
      <c r="C22" t="s">
        <v>118</v>
      </c>
      <c r="D22">
        <v>9</v>
      </c>
      <c r="E22" t="s">
        <v>109</v>
      </c>
      <c r="F22">
        <v>8</v>
      </c>
      <c r="G22" t="s">
        <v>103</v>
      </c>
      <c r="H22" t="s">
        <v>103</v>
      </c>
    </row>
    <row r="23" spans="1:8" x14ac:dyDescent="0.25">
      <c r="A23" t="s">
        <v>229</v>
      </c>
      <c r="B23" t="s">
        <v>57</v>
      </c>
      <c r="C23" t="s">
        <v>119</v>
      </c>
      <c r="D23">
        <v>10</v>
      </c>
      <c r="E23" t="s">
        <v>109</v>
      </c>
      <c r="F23">
        <v>15</v>
      </c>
      <c r="G23" t="s">
        <v>103</v>
      </c>
      <c r="H23" t="s">
        <v>103</v>
      </c>
    </row>
    <row r="24" spans="1:8" x14ac:dyDescent="0.25">
      <c r="A24" t="s">
        <v>229</v>
      </c>
      <c r="B24" t="s">
        <v>57</v>
      </c>
      <c r="C24" t="s">
        <v>120</v>
      </c>
      <c r="D24">
        <v>11</v>
      </c>
      <c r="E24" t="s">
        <v>121</v>
      </c>
      <c r="F24">
        <v>1</v>
      </c>
      <c r="G24" t="s">
        <v>103</v>
      </c>
      <c r="H24" t="s">
        <v>103</v>
      </c>
    </row>
    <row r="25" spans="1:8" x14ac:dyDescent="0.25">
      <c r="A25" t="s">
        <v>229</v>
      </c>
      <c r="B25" t="s">
        <v>57</v>
      </c>
      <c r="C25" t="s">
        <v>122</v>
      </c>
      <c r="D25">
        <v>12</v>
      </c>
      <c r="E25" t="s">
        <v>123</v>
      </c>
      <c r="F25" t="s">
        <v>103</v>
      </c>
      <c r="G25" t="s">
        <v>103</v>
      </c>
      <c r="H25" t="s">
        <v>103</v>
      </c>
    </row>
    <row r="26" spans="1:8" x14ac:dyDescent="0.25">
      <c r="A26" t="s">
        <v>229</v>
      </c>
      <c r="B26" t="s">
        <v>57</v>
      </c>
      <c r="C26" t="s">
        <v>124</v>
      </c>
      <c r="D26">
        <v>13</v>
      </c>
      <c r="E26" t="s">
        <v>102</v>
      </c>
      <c r="F26" t="s">
        <v>103</v>
      </c>
      <c r="G26">
        <v>10</v>
      </c>
      <c r="H26">
        <v>0</v>
      </c>
    </row>
    <row r="27" spans="1:8" x14ac:dyDescent="0.25">
      <c r="A27" t="s">
        <v>229</v>
      </c>
      <c r="B27" t="s">
        <v>57</v>
      </c>
      <c r="C27" t="s">
        <v>125</v>
      </c>
      <c r="D27">
        <v>14</v>
      </c>
      <c r="E27" t="s">
        <v>121</v>
      </c>
      <c r="F27">
        <v>1</v>
      </c>
      <c r="G27" t="s">
        <v>103</v>
      </c>
      <c r="H27" t="s">
        <v>103</v>
      </c>
    </row>
    <row r="28" spans="1:8" x14ac:dyDescent="0.25">
      <c r="A28" t="s">
        <v>229</v>
      </c>
      <c r="B28" t="s">
        <v>58</v>
      </c>
      <c r="C28" t="s">
        <v>124</v>
      </c>
      <c r="D28">
        <v>1</v>
      </c>
      <c r="E28" t="s">
        <v>102</v>
      </c>
      <c r="F28" t="s">
        <v>103</v>
      </c>
      <c r="G28">
        <v>10</v>
      </c>
      <c r="H28">
        <v>0</v>
      </c>
    </row>
    <row r="29" spans="1:8" x14ac:dyDescent="0.25">
      <c r="A29" t="s">
        <v>229</v>
      </c>
      <c r="B29" t="s">
        <v>58</v>
      </c>
      <c r="C29" t="s">
        <v>126</v>
      </c>
      <c r="D29">
        <v>2</v>
      </c>
      <c r="E29" t="s">
        <v>109</v>
      </c>
      <c r="F29">
        <v>50</v>
      </c>
      <c r="G29" t="s">
        <v>103</v>
      </c>
      <c r="H29" t="s">
        <v>103</v>
      </c>
    </row>
    <row r="30" spans="1:8" x14ac:dyDescent="0.25">
      <c r="A30" t="s">
        <v>229</v>
      </c>
      <c r="B30" t="s">
        <v>59</v>
      </c>
      <c r="C30" t="s">
        <v>124</v>
      </c>
      <c r="D30">
        <v>1</v>
      </c>
      <c r="E30" t="s">
        <v>102</v>
      </c>
      <c r="F30" t="s">
        <v>103</v>
      </c>
      <c r="G30">
        <v>10</v>
      </c>
      <c r="H30">
        <v>0</v>
      </c>
    </row>
    <row r="31" spans="1:8" x14ac:dyDescent="0.25">
      <c r="A31" t="s">
        <v>229</v>
      </c>
      <c r="B31" t="s">
        <v>59</v>
      </c>
      <c r="C31" t="s">
        <v>127</v>
      </c>
      <c r="D31">
        <v>2</v>
      </c>
      <c r="E31" t="s">
        <v>102</v>
      </c>
      <c r="F31" t="s">
        <v>103</v>
      </c>
      <c r="G31">
        <v>10</v>
      </c>
      <c r="H31">
        <v>0</v>
      </c>
    </row>
    <row r="32" spans="1:8" x14ac:dyDescent="0.25">
      <c r="A32" t="s">
        <v>229</v>
      </c>
      <c r="B32" t="s">
        <v>59</v>
      </c>
      <c r="C32" t="s">
        <v>128</v>
      </c>
      <c r="D32">
        <v>3</v>
      </c>
      <c r="E32" t="s">
        <v>102</v>
      </c>
      <c r="F32" t="s">
        <v>103</v>
      </c>
      <c r="G32">
        <v>10</v>
      </c>
      <c r="H32">
        <v>0</v>
      </c>
    </row>
    <row r="33" spans="1:8" x14ac:dyDescent="0.25">
      <c r="A33" t="s">
        <v>229</v>
      </c>
      <c r="B33" t="s">
        <v>59</v>
      </c>
      <c r="C33" t="s">
        <v>129</v>
      </c>
      <c r="D33">
        <v>4</v>
      </c>
      <c r="E33" t="s">
        <v>130</v>
      </c>
      <c r="F33" t="s">
        <v>103</v>
      </c>
      <c r="G33">
        <v>10</v>
      </c>
      <c r="H33">
        <v>2</v>
      </c>
    </row>
    <row r="34" spans="1:8" x14ac:dyDescent="0.25">
      <c r="A34" t="s">
        <v>229</v>
      </c>
      <c r="B34" t="s">
        <v>52</v>
      </c>
      <c r="C34" t="s">
        <v>101</v>
      </c>
      <c r="D34">
        <v>1</v>
      </c>
      <c r="E34" t="s">
        <v>102</v>
      </c>
      <c r="F34" t="s">
        <v>103</v>
      </c>
      <c r="G34">
        <v>10</v>
      </c>
      <c r="H34">
        <v>0</v>
      </c>
    </row>
    <row r="35" spans="1:8" x14ac:dyDescent="0.25">
      <c r="A35" t="s">
        <v>229</v>
      </c>
      <c r="B35" t="s">
        <v>52</v>
      </c>
      <c r="C35" t="s">
        <v>131</v>
      </c>
      <c r="D35">
        <v>2</v>
      </c>
      <c r="E35" t="s">
        <v>109</v>
      </c>
      <c r="F35">
        <v>50</v>
      </c>
      <c r="G35" t="s">
        <v>103</v>
      </c>
      <c r="H35" t="s">
        <v>103</v>
      </c>
    </row>
    <row r="36" spans="1:8" x14ac:dyDescent="0.25">
      <c r="A36" t="s">
        <v>229</v>
      </c>
      <c r="B36" t="s">
        <v>52</v>
      </c>
      <c r="C36" t="s">
        <v>114</v>
      </c>
      <c r="D36">
        <v>3</v>
      </c>
      <c r="E36" t="s">
        <v>109</v>
      </c>
      <c r="F36">
        <v>20</v>
      </c>
      <c r="G36" t="s">
        <v>103</v>
      </c>
      <c r="H36" t="s">
        <v>103</v>
      </c>
    </row>
    <row r="37" spans="1:8" x14ac:dyDescent="0.25">
      <c r="A37" t="s">
        <v>229</v>
      </c>
      <c r="B37" t="s">
        <v>52</v>
      </c>
      <c r="C37" t="s">
        <v>132</v>
      </c>
      <c r="D37">
        <v>4</v>
      </c>
      <c r="E37" t="s">
        <v>109</v>
      </c>
      <c r="F37">
        <v>15</v>
      </c>
      <c r="G37" t="s">
        <v>103</v>
      </c>
      <c r="H37" t="s">
        <v>103</v>
      </c>
    </row>
    <row r="38" spans="1:8" x14ac:dyDescent="0.25">
      <c r="A38" t="s">
        <v>229</v>
      </c>
      <c r="B38" t="s">
        <v>52</v>
      </c>
      <c r="C38" t="s">
        <v>115</v>
      </c>
      <c r="D38">
        <v>5</v>
      </c>
      <c r="E38" t="s">
        <v>109</v>
      </c>
      <c r="F38">
        <v>50</v>
      </c>
      <c r="G38" t="s">
        <v>103</v>
      </c>
      <c r="H38" t="s">
        <v>103</v>
      </c>
    </row>
    <row r="39" spans="1:8" x14ac:dyDescent="0.25">
      <c r="A39" t="s">
        <v>229</v>
      </c>
      <c r="B39" t="s">
        <v>52</v>
      </c>
      <c r="C39" t="s">
        <v>110</v>
      </c>
      <c r="D39">
        <v>6</v>
      </c>
      <c r="E39" t="s">
        <v>109</v>
      </c>
      <c r="F39">
        <v>7</v>
      </c>
      <c r="G39" t="s">
        <v>103</v>
      </c>
      <c r="H39" t="s">
        <v>103</v>
      </c>
    </row>
    <row r="40" spans="1:8" x14ac:dyDescent="0.25">
      <c r="A40" t="s">
        <v>229</v>
      </c>
      <c r="B40" t="s">
        <v>70</v>
      </c>
      <c r="C40" t="s">
        <v>101</v>
      </c>
      <c r="D40">
        <v>1</v>
      </c>
      <c r="E40" t="s">
        <v>102</v>
      </c>
      <c r="F40" t="s">
        <v>103</v>
      </c>
      <c r="G40">
        <v>10</v>
      </c>
      <c r="H40">
        <v>0</v>
      </c>
    </row>
    <row r="41" spans="1:8" x14ac:dyDescent="0.25">
      <c r="A41" t="s">
        <v>229</v>
      </c>
      <c r="B41" t="s">
        <v>70</v>
      </c>
      <c r="C41" t="s">
        <v>133</v>
      </c>
      <c r="D41">
        <v>2</v>
      </c>
      <c r="E41" t="s">
        <v>102</v>
      </c>
      <c r="F41" t="s">
        <v>103</v>
      </c>
      <c r="G41">
        <v>10</v>
      </c>
      <c r="H41">
        <v>0</v>
      </c>
    </row>
    <row r="42" spans="1:8" x14ac:dyDescent="0.25">
      <c r="A42" t="s">
        <v>229</v>
      </c>
      <c r="B42" t="s">
        <v>70</v>
      </c>
      <c r="C42" t="s">
        <v>134</v>
      </c>
      <c r="D42">
        <v>3</v>
      </c>
      <c r="E42" t="s">
        <v>109</v>
      </c>
      <c r="F42">
        <v>4</v>
      </c>
      <c r="G42" t="s">
        <v>103</v>
      </c>
      <c r="H42" t="s">
        <v>103</v>
      </c>
    </row>
    <row r="43" spans="1:8" x14ac:dyDescent="0.25">
      <c r="A43" t="s">
        <v>229</v>
      </c>
      <c r="B43" t="s">
        <v>70</v>
      </c>
      <c r="C43" t="s">
        <v>135</v>
      </c>
      <c r="D43">
        <v>4</v>
      </c>
      <c r="E43" t="s">
        <v>109</v>
      </c>
      <c r="F43">
        <v>50</v>
      </c>
      <c r="G43" t="s">
        <v>103</v>
      </c>
      <c r="H43" t="s">
        <v>103</v>
      </c>
    </row>
    <row r="44" spans="1:8" x14ac:dyDescent="0.25">
      <c r="A44" t="s">
        <v>229</v>
      </c>
      <c r="B44" t="s">
        <v>70</v>
      </c>
      <c r="C44" t="s">
        <v>136</v>
      </c>
      <c r="D44">
        <v>5</v>
      </c>
      <c r="E44" t="s">
        <v>109</v>
      </c>
      <c r="F44">
        <v>15</v>
      </c>
      <c r="G44" t="s">
        <v>103</v>
      </c>
      <c r="H44" t="s">
        <v>103</v>
      </c>
    </row>
    <row r="45" spans="1:8" x14ac:dyDescent="0.25">
      <c r="A45" t="s">
        <v>229</v>
      </c>
      <c r="B45" t="s">
        <v>70</v>
      </c>
      <c r="C45" t="s">
        <v>137</v>
      </c>
      <c r="D45">
        <v>6</v>
      </c>
      <c r="E45" t="s">
        <v>109</v>
      </c>
      <c r="F45">
        <v>15</v>
      </c>
      <c r="G45" t="s">
        <v>103</v>
      </c>
      <c r="H45" t="s">
        <v>103</v>
      </c>
    </row>
    <row r="46" spans="1:8" x14ac:dyDescent="0.25">
      <c r="A46" t="s">
        <v>229</v>
      </c>
      <c r="B46" t="s">
        <v>70</v>
      </c>
      <c r="C46" t="s">
        <v>115</v>
      </c>
      <c r="D46">
        <v>7</v>
      </c>
      <c r="E46" t="s">
        <v>109</v>
      </c>
      <c r="F46">
        <v>50</v>
      </c>
      <c r="G46" t="s">
        <v>103</v>
      </c>
      <c r="H46" t="s">
        <v>103</v>
      </c>
    </row>
    <row r="47" spans="1:8" x14ac:dyDescent="0.25">
      <c r="A47" t="s">
        <v>229</v>
      </c>
      <c r="B47" t="s">
        <v>70</v>
      </c>
      <c r="C47" t="s">
        <v>138</v>
      </c>
      <c r="D47">
        <v>8</v>
      </c>
      <c r="E47" t="s">
        <v>109</v>
      </c>
      <c r="F47">
        <v>10</v>
      </c>
      <c r="G47" t="s">
        <v>103</v>
      </c>
      <c r="H47" t="s">
        <v>103</v>
      </c>
    </row>
    <row r="48" spans="1:8" x14ac:dyDescent="0.25">
      <c r="A48" t="s">
        <v>229</v>
      </c>
      <c r="B48" t="s">
        <v>70</v>
      </c>
      <c r="C48" t="s">
        <v>117</v>
      </c>
      <c r="D48">
        <v>9</v>
      </c>
      <c r="E48" t="s">
        <v>109</v>
      </c>
      <c r="F48">
        <v>50</v>
      </c>
      <c r="G48" t="s">
        <v>103</v>
      </c>
      <c r="H48" t="s">
        <v>103</v>
      </c>
    </row>
    <row r="49" spans="1:8" x14ac:dyDescent="0.25">
      <c r="A49" t="s">
        <v>229</v>
      </c>
      <c r="B49" t="s">
        <v>70</v>
      </c>
      <c r="C49" t="s">
        <v>110</v>
      </c>
      <c r="D49">
        <v>10</v>
      </c>
      <c r="E49" t="s">
        <v>109</v>
      </c>
      <c r="F49">
        <v>7</v>
      </c>
      <c r="G49" t="s">
        <v>103</v>
      </c>
      <c r="H49" t="s">
        <v>103</v>
      </c>
    </row>
    <row r="50" spans="1:8" x14ac:dyDescent="0.25">
      <c r="A50" t="s">
        <v>229</v>
      </c>
      <c r="B50" t="s">
        <v>70</v>
      </c>
      <c r="C50" t="s">
        <v>139</v>
      </c>
      <c r="D50">
        <v>11</v>
      </c>
      <c r="E50" t="s">
        <v>140</v>
      </c>
      <c r="F50" t="s">
        <v>103</v>
      </c>
      <c r="G50" t="s">
        <v>103</v>
      </c>
      <c r="H50" t="s">
        <v>103</v>
      </c>
    </row>
    <row r="51" spans="1:8" x14ac:dyDescent="0.25">
      <c r="A51" t="s">
        <v>229</v>
      </c>
      <c r="B51" t="s">
        <v>70</v>
      </c>
      <c r="C51" t="s">
        <v>141</v>
      </c>
      <c r="D51">
        <v>12</v>
      </c>
      <c r="E51" t="s">
        <v>140</v>
      </c>
      <c r="F51" t="s">
        <v>103</v>
      </c>
      <c r="G51" t="s">
        <v>103</v>
      </c>
      <c r="H51" t="s">
        <v>103</v>
      </c>
    </row>
    <row r="52" spans="1:8" x14ac:dyDescent="0.25">
      <c r="A52" t="s">
        <v>229</v>
      </c>
      <c r="B52" t="s">
        <v>70</v>
      </c>
      <c r="C52" t="s">
        <v>142</v>
      </c>
      <c r="D52">
        <v>13</v>
      </c>
      <c r="E52" t="s">
        <v>140</v>
      </c>
      <c r="F52" t="s">
        <v>103</v>
      </c>
      <c r="G52" t="s">
        <v>103</v>
      </c>
      <c r="H52" t="s">
        <v>103</v>
      </c>
    </row>
    <row r="53" spans="1:8" x14ac:dyDescent="0.25">
      <c r="A53" t="s">
        <v>229</v>
      </c>
      <c r="B53" t="s">
        <v>70</v>
      </c>
      <c r="C53" t="s">
        <v>143</v>
      </c>
      <c r="D53">
        <v>14</v>
      </c>
      <c r="E53" t="s">
        <v>109</v>
      </c>
      <c r="F53">
        <v>15</v>
      </c>
      <c r="G53" t="s">
        <v>103</v>
      </c>
      <c r="H53" t="s">
        <v>103</v>
      </c>
    </row>
    <row r="54" spans="1:8" x14ac:dyDescent="0.25">
      <c r="A54" t="s">
        <v>229</v>
      </c>
      <c r="B54" t="s">
        <v>70</v>
      </c>
      <c r="C54" t="s">
        <v>107</v>
      </c>
      <c r="D54">
        <v>15</v>
      </c>
      <c r="E54" t="s">
        <v>102</v>
      </c>
      <c r="F54" t="s">
        <v>103</v>
      </c>
      <c r="G54">
        <v>10</v>
      </c>
      <c r="H54">
        <v>0</v>
      </c>
    </row>
    <row r="55" spans="1:8" x14ac:dyDescent="0.25">
      <c r="A55" t="s">
        <v>229</v>
      </c>
      <c r="B55" t="s">
        <v>60</v>
      </c>
      <c r="C55" t="s">
        <v>101</v>
      </c>
      <c r="D55">
        <v>1</v>
      </c>
      <c r="E55" t="s">
        <v>102</v>
      </c>
      <c r="F55" t="s">
        <v>103</v>
      </c>
      <c r="G55">
        <v>10</v>
      </c>
      <c r="H55">
        <v>0</v>
      </c>
    </row>
    <row r="56" spans="1:8" x14ac:dyDescent="0.25">
      <c r="A56" t="s">
        <v>229</v>
      </c>
      <c r="B56" t="s">
        <v>60</v>
      </c>
      <c r="C56" t="s">
        <v>133</v>
      </c>
      <c r="D56">
        <v>2</v>
      </c>
      <c r="E56" t="s">
        <v>102</v>
      </c>
      <c r="F56" t="s">
        <v>103</v>
      </c>
      <c r="G56">
        <v>10</v>
      </c>
      <c r="H56">
        <v>0</v>
      </c>
    </row>
    <row r="57" spans="1:8" x14ac:dyDescent="0.25">
      <c r="A57" t="s">
        <v>229</v>
      </c>
      <c r="B57" t="s">
        <v>61</v>
      </c>
      <c r="C57" t="s">
        <v>101</v>
      </c>
      <c r="D57">
        <v>1</v>
      </c>
      <c r="E57" t="s">
        <v>102</v>
      </c>
      <c r="F57" t="s">
        <v>103</v>
      </c>
      <c r="G57">
        <v>10</v>
      </c>
      <c r="H57">
        <v>0</v>
      </c>
    </row>
    <row r="58" spans="1:8" x14ac:dyDescent="0.25">
      <c r="A58" t="s">
        <v>229</v>
      </c>
      <c r="B58" t="s">
        <v>61</v>
      </c>
      <c r="C58" t="s">
        <v>144</v>
      </c>
      <c r="D58">
        <v>2</v>
      </c>
      <c r="E58" t="s">
        <v>102</v>
      </c>
      <c r="F58" t="s">
        <v>103</v>
      </c>
      <c r="G58">
        <v>10</v>
      </c>
      <c r="H58">
        <v>0</v>
      </c>
    </row>
    <row r="59" spans="1:8" x14ac:dyDescent="0.25">
      <c r="A59" t="s">
        <v>229</v>
      </c>
      <c r="B59" t="s">
        <v>61</v>
      </c>
      <c r="C59" t="s">
        <v>145</v>
      </c>
      <c r="D59">
        <v>3</v>
      </c>
      <c r="E59" t="s">
        <v>109</v>
      </c>
      <c r="F59">
        <v>50</v>
      </c>
      <c r="G59" t="s">
        <v>103</v>
      </c>
      <c r="H59" t="s">
        <v>103</v>
      </c>
    </row>
    <row r="60" spans="1:8" x14ac:dyDescent="0.25">
      <c r="A60" t="s">
        <v>229</v>
      </c>
      <c r="B60" t="s">
        <v>62</v>
      </c>
      <c r="C60" t="s">
        <v>101</v>
      </c>
      <c r="D60">
        <v>1</v>
      </c>
      <c r="E60" t="s">
        <v>102</v>
      </c>
      <c r="F60" t="s">
        <v>103</v>
      </c>
      <c r="G60">
        <v>10</v>
      </c>
      <c r="H60">
        <v>0</v>
      </c>
    </row>
    <row r="61" spans="1:8" x14ac:dyDescent="0.25">
      <c r="A61" t="s">
        <v>229</v>
      </c>
      <c r="B61" t="s">
        <v>62</v>
      </c>
      <c r="C61" t="s">
        <v>146</v>
      </c>
      <c r="D61">
        <v>2</v>
      </c>
      <c r="E61" t="s">
        <v>102</v>
      </c>
      <c r="F61" t="s">
        <v>103</v>
      </c>
      <c r="G61">
        <v>10</v>
      </c>
      <c r="H61">
        <v>0</v>
      </c>
    </row>
    <row r="62" spans="1:8" x14ac:dyDescent="0.25">
      <c r="A62" t="s">
        <v>229</v>
      </c>
      <c r="B62" t="s">
        <v>62</v>
      </c>
      <c r="C62" t="s">
        <v>147</v>
      </c>
      <c r="D62">
        <v>3</v>
      </c>
      <c r="E62" t="s">
        <v>109</v>
      </c>
      <c r="F62">
        <v>50</v>
      </c>
      <c r="G62" t="s">
        <v>103</v>
      </c>
      <c r="H62" t="s">
        <v>103</v>
      </c>
    </row>
    <row r="63" spans="1:8" x14ac:dyDescent="0.25">
      <c r="A63" t="s">
        <v>229</v>
      </c>
      <c r="B63" t="s">
        <v>62</v>
      </c>
      <c r="C63" t="s">
        <v>148</v>
      </c>
      <c r="D63">
        <v>4</v>
      </c>
      <c r="E63" t="s">
        <v>130</v>
      </c>
      <c r="F63" t="s">
        <v>103</v>
      </c>
      <c r="G63">
        <v>10</v>
      </c>
      <c r="H63">
        <v>2</v>
      </c>
    </row>
    <row r="64" spans="1:8" x14ac:dyDescent="0.25">
      <c r="A64" t="s">
        <v>229</v>
      </c>
      <c r="B64" t="s">
        <v>62</v>
      </c>
      <c r="C64" t="s">
        <v>149</v>
      </c>
      <c r="D64">
        <v>5</v>
      </c>
      <c r="E64" t="s">
        <v>102</v>
      </c>
      <c r="F64" t="s">
        <v>103</v>
      </c>
      <c r="G64">
        <v>10</v>
      </c>
      <c r="H64">
        <v>0</v>
      </c>
    </row>
    <row r="65" spans="1:8" x14ac:dyDescent="0.25">
      <c r="A65" t="s">
        <v>229</v>
      </c>
      <c r="B65" t="s">
        <v>62</v>
      </c>
      <c r="C65" t="s">
        <v>150</v>
      </c>
      <c r="D65">
        <v>6</v>
      </c>
      <c r="E65" t="s">
        <v>102</v>
      </c>
      <c r="F65" t="s">
        <v>103</v>
      </c>
      <c r="G65">
        <v>10</v>
      </c>
      <c r="H65">
        <v>0</v>
      </c>
    </row>
    <row r="66" spans="1:8" x14ac:dyDescent="0.25">
      <c r="A66" t="s">
        <v>229</v>
      </c>
      <c r="B66" t="s">
        <v>62</v>
      </c>
      <c r="C66" t="s">
        <v>144</v>
      </c>
      <c r="D66">
        <v>7</v>
      </c>
      <c r="E66" t="s">
        <v>102</v>
      </c>
      <c r="F66" t="s">
        <v>103</v>
      </c>
      <c r="G66">
        <v>10</v>
      </c>
      <c r="H66">
        <v>0</v>
      </c>
    </row>
    <row r="67" spans="1:8" x14ac:dyDescent="0.25">
      <c r="A67" t="s">
        <v>229</v>
      </c>
      <c r="B67" t="s">
        <v>62</v>
      </c>
      <c r="C67" t="s">
        <v>151</v>
      </c>
      <c r="D67">
        <v>8</v>
      </c>
      <c r="E67" t="s">
        <v>102</v>
      </c>
      <c r="F67" t="s">
        <v>103</v>
      </c>
      <c r="G67">
        <v>10</v>
      </c>
      <c r="H67">
        <v>0</v>
      </c>
    </row>
    <row r="68" spans="1:8" x14ac:dyDescent="0.25">
      <c r="A68" t="s">
        <v>229</v>
      </c>
      <c r="B68" t="s">
        <v>90</v>
      </c>
      <c r="C68" t="s">
        <v>101</v>
      </c>
      <c r="D68">
        <v>1</v>
      </c>
      <c r="E68" t="s">
        <v>102</v>
      </c>
      <c r="F68" t="s">
        <v>103</v>
      </c>
      <c r="G68">
        <v>10</v>
      </c>
      <c r="H68">
        <v>0</v>
      </c>
    </row>
    <row r="69" spans="1:8" x14ac:dyDescent="0.25">
      <c r="A69" t="s">
        <v>229</v>
      </c>
      <c r="B69" t="s">
        <v>90</v>
      </c>
      <c r="C69" t="s">
        <v>146</v>
      </c>
      <c r="D69">
        <v>2</v>
      </c>
      <c r="E69" t="s">
        <v>102</v>
      </c>
      <c r="F69" t="s">
        <v>103</v>
      </c>
      <c r="G69">
        <v>10</v>
      </c>
      <c r="H69">
        <v>0</v>
      </c>
    </row>
    <row r="70" spans="1:8" x14ac:dyDescent="0.25">
      <c r="A70" t="s">
        <v>229</v>
      </c>
      <c r="B70" t="s">
        <v>90</v>
      </c>
      <c r="C70" t="s">
        <v>152</v>
      </c>
      <c r="D70">
        <v>3</v>
      </c>
      <c r="E70" t="s">
        <v>102</v>
      </c>
      <c r="F70" t="s">
        <v>103</v>
      </c>
      <c r="G70">
        <v>10</v>
      </c>
      <c r="H70">
        <v>0</v>
      </c>
    </row>
    <row r="71" spans="1:8" x14ac:dyDescent="0.25">
      <c r="A71" t="s">
        <v>229</v>
      </c>
      <c r="B71" t="s">
        <v>90</v>
      </c>
      <c r="C71" t="s">
        <v>153</v>
      </c>
      <c r="D71">
        <v>4</v>
      </c>
      <c r="E71" t="s">
        <v>140</v>
      </c>
      <c r="F71" t="s">
        <v>103</v>
      </c>
      <c r="G71" t="s">
        <v>103</v>
      </c>
      <c r="H71" t="s">
        <v>103</v>
      </c>
    </row>
    <row r="72" spans="1:8" x14ac:dyDescent="0.25">
      <c r="A72" t="s">
        <v>229</v>
      </c>
      <c r="B72" t="s">
        <v>90</v>
      </c>
      <c r="C72" t="s">
        <v>154</v>
      </c>
      <c r="D72">
        <v>5</v>
      </c>
      <c r="E72" t="s">
        <v>140</v>
      </c>
      <c r="F72" t="s">
        <v>103</v>
      </c>
      <c r="G72" t="s">
        <v>103</v>
      </c>
      <c r="H72" t="s">
        <v>103</v>
      </c>
    </row>
    <row r="73" spans="1:8" x14ac:dyDescent="0.25">
      <c r="A73" t="s">
        <v>229</v>
      </c>
      <c r="B73" t="s">
        <v>63</v>
      </c>
      <c r="C73" t="s">
        <v>101</v>
      </c>
      <c r="D73">
        <v>1</v>
      </c>
      <c r="E73" t="s">
        <v>102</v>
      </c>
      <c r="F73" t="s">
        <v>103</v>
      </c>
      <c r="G73">
        <v>10</v>
      </c>
      <c r="H73">
        <v>0</v>
      </c>
    </row>
    <row r="74" spans="1:8" x14ac:dyDescent="0.25">
      <c r="A74" t="s">
        <v>229</v>
      </c>
      <c r="B74" t="s">
        <v>63</v>
      </c>
      <c r="C74" t="s">
        <v>105</v>
      </c>
      <c r="D74">
        <v>2</v>
      </c>
      <c r="E74" t="s">
        <v>102</v>
      </c>
      <c r="F74" t="s">
        <v>103</v>
      </c>
      <c r="G74">
        <v>10</v>
      </c>
      <c r="H74">
        <v>0</v>
      </c>
    </row>
    <row r="75" spans="1:8" x14ac:dyDescent="0.25">
      <c r="A75" t="s">
        <v>229</v>
      </c>
      <c r="B75" t="s">
        <v>63</v>
      </c>
      <c r="C75" t="s">
        <v>155</v>
      </c>
      <c r="D75">
        <v>3</v>
      </c>
      <c r="E75" t="s">
        <v>109</v>
      </c>
      <c r="F75">
        <v>4</v>
      </c>
      <c r="G75" t="s">
        <v>103</v>
      </c>
      <c r="H75" t="s">
        <v>103</v>
      </c>
    </row>
    <row r="76" spans="1:8" x14ac:dyDescent="0.25">
      <c r="A76" t="s">
        <v>229</v>
      </c>
      <c r="B76" t="s">
        <v>63</v>
      </c>
      <c r="C76" t="s">
        <v>156</v>
      </c>
      <c r="D76">
        <v>4</v>
      </c>
      <c r="E76" t="s">
        <v>109</v>
      </c>
      <c r="F76">
        <v>2</v>
      </c>
      <c r="G76" t="s">
        <v>103</v>
      </c>
      <c r="H76" t="s">
        <v>103</v>
      </c>
    </row>
    <row r="77" spans="1:8" x14ac:dyDescent="0.25">
      <c r="A77" t="s">
        <v>229</v>
      </c>
      <c r="B77" t="s">
        <v>63</v>
      </c>
      <c r="C77" t="s">
        <v>157</v>
      </c>
      <c r="D77">
        <v>5</v>
      </c>
      <c r="E77" t="s">
        <v>130</v>
      </c>
      <c r="F77" t="s">
        <v>103</v>
      </c>
      <c r="G77">
        <v>10</v>
      </c>
      <c r="H77">
        <v>2</v>
      </c>
    </row>
    <row r="78" spans="1:8" x14ac:dyDescent="0.25">
      <c r="A78" t="s">
        <v>229</v>
      </c>
      <c r="B78" t="s">
        <v>64</v>
      </c>
      <c r="C78" t="s">
        <v>101</v>
      </c>
      <c r="D78">
        <v>1</v>
      </c>
      <c r="E78" t="s">
        <v>102</v>
      </c>
      <c r="F78" t="s">
        <v>103</v>
      </c>
      <c r="G78">
        <v>10</v>
      </c>
      <c r="H78">
        <v>0</v>
      </c>
    </row>
    <row r="79" spans="1:8" x14ac:dyDescent="0.25">
      <c r="A79" t="s">
        <v>229</v>
      </c>
      <c r="B79" t="s">
        <v>64</v>
      </c>
      <c r="C79" t="s">
        <v>158</v>
      </c>
      <c r="D79">
        <v>2</v>
      </c>
      <c r="E79" t="s">
        <v>102</v>
      </c>
      <c r="F79" t="s">
        <v>103</v>
      </c>
      <c r="G79">
        <v>10</v>
      </c>
      <c r="H79">
        <v>0</v>
      </c>
    </row>
    <row r="80" spans="1:8" x14ac:dyDescent="0.25">
      <c r="A80" t="s">
        <v>229</v>
      </c>
      <c r="B80" t="s">
        <v>64</v>
      </c>
      <c r="C80" t="s">
        <v>159</v>
      </c>
      <c r="D80">
        <v>3</v>
      </c>
      <c r="E80" t="s">
        <v>121</v>
      </c>
      <c r="F80">
        <v>1</v>
      </c>
      <c r="G80" t="s">
        <v>103</v>
      </c>
      <c r="H80" t="s">
        <v>103</v>
      </c>
    </row>
    <row r="81" spans="1:8" x14ac:dyDescent="0.25">
      <c r="A81" t="s">
        <v>229</v>
      </c>
      <c r="B81" t="s">
        <v>64</v>
      </c>
      <c r="C81" t="s">
        <v>160</v>
      </c>
      <c r="D81">
        <v>4</v>
      </c>
      <c r="E81" t="s">
        <v>109</v>
      </c>
      <c r="F81">
        <v>5</v>
      </c>
      <c r="G81" t="s">
        <v>103</v>
      </c>
      <c r="H81" t="s">
        <v>103</v>
      </c>
    </row>
    <row r="82" spans="1:8" x14ac:dyDescent="0.25">
      <c r="A82" t="s">
        <v>229</v>
      </c>
      <c r="B82" t="s">
        <v>64</v>
      </c>
      <c r="C82" t="s">
        <v>161</v>
      </c>
      <c r="D82">
        <v>5</v>
      </c>
      <c r="E82" t="s">
        <v>102</v>
      </c>
      <c r="F82" t="s">
        <v>103</v>
      </c>
      <c r="G82">
        <v>10</v>
      </c>
      <c r="H82">
        <v>0</v>
      </c>
    </row>
    <row r="83" spans="1:8" x14ac:dyDescent="0.25">
      <c r="A83" t="s">
        <v>229</v>
      </c>
      <c r="B83" t="s">
        <v>64</v>
      </c>
      <c r="C83" t="s">
        <v>124</v>
      </c>
      <c r="D83">
        <v>6</v>
      </c>
      <c r="E83" t="s">
        <v>102</v>
      </c>
      <c r="F83" t="s">
        <v>103</v>
      </c>
      <c r="G83">
        <v>10</v>
      </c>
      <c r="H83">
        <v>0</v>
      </c>
    </row>
    <row r="84" spans="1:8" x14ac:dyDescent="0.25">
      <c r="A84" t="s">
        <v>229</v>
      </c>
      <c r="B84" t="s">
        <v>64</v>
      </c>
      <c r="C84" t="s">
        <v>162</v>
      </c>
      <c r="D84">
        <v>7</v>
      </c>
      <c r="E84" t="s">
        <v>123</v>
      </c>
      <c r="F84" t="s">
        <v>103</v>
      </c>
      <c r="G84" t="s">
        <v>103</v>
      </c>
      <c r="H84" t="s">
        <v>103</v>
      </c>
    </row>
    <row r="85" spans="1:8" x14ac:dyDescent="0.25">
      <c r="A85" t="s">
        <v>229</v>
      </c>
      <c r="B85" t="s">
        <v>64</v>
      </c>
      <c r="C85" t="s">
        <v>163</v>
      </c>
      <c r="D85">
        <v>8</v>
      </c>
      <c r="E85" t="s">
        <v>140</v>
      </c>
      <c r="F85" t="s">
        <v>103</v>
      </c>
      <c r="G85" t="s">
        <v>103</v>
      </c>
      <c r="H85" t="s">
        <v>103</v>
      </c>
    </row>
    <row r="86" spans="1:8" x14ac:dyDescent="0.25">
      <c r="A86" t="s">
        <v>229</v>
      </c>
      <c r="B86" t="s">
        <v>64</v>
      </c>
      <c r="C86" t="s">
        <v>164</v>
      </c>
      <c r="D86">
        <v>9</v>
      </c>
      <c r="E86" t="s">
        <v>130</v>
      </c>
      <c r="F86" t="s">
        <v>103</v>
      </c>
      <c r="G86">
        <v>10</v>
      </c>
      <c r="H86">
        <v>2</v>
      </c>
    </row>
    <row r="87" spans="1:8" x14ac:dyDescent="0.25">
      <c r="A87" t="s">
        <v>229</v>
      </c>
      <c r="B87" t="s">
        <v>64</v>
      </c>
      <c r="C87" t="s">
        <v>165</v>
      </c>
      <c r="D87">
        <v>10</v>
      </c>
      <c r="E87" t="s">
        <v>121</v>
      </c>
      <c r="F87">
        <v>1</v>
      </c>
      <c r="G87" t="s">
        <v>103</v>
      </c>
      <c r="H87" t="s">
        <v>103</v>
      </c>
    </row>
    <row r="88" spans="1:8" x14ac:dyDescent="0.25">
      <c r="A88" t="s">
        <v>229</v>
      </c>
      <c r="B88" t="s">
        <v>64</v>
      </c>
      <c r="C88" t="s">
        <v>166</v>
      </c>
      <c r="D88">
        <v>11</v>
      </c>
      <c r="E88" t="s">
        <v>121</v>
      </c>
      <c r="F88">
        <v>1</v>
      </c>
      <c r="G88" t="s">
        <v>103</v>
      </c>
      <c r="H88" t="s">
        <v>103</v>
      </c>
    </row>
    <row r="89" spans="1:8" x14ac:dyDescent="0.25">
      <c r="A89" t="s">
        <v>229</v>
      </c>
      <c r="B89" t="s">
        <v>65</v>
      </c>
      <c r="C89" t="s">
        <v>101</v>
      </c>
      <c r="D89">
        <v>1</v>
      </c>
      <c r="E89" t="s">
        <v>102</v>
      </c>
      <c r="F89" t="s">
        <v>103</v>
      </c>
      <c r="G89">
        <v>10</v>
      </c>
      <c r="H89">
        <v>0</v>
      </c>
    </row>
    <row r="90" spans="1:8" x14ac:dyDescent="0.25">
      <c r="A90" t="s">
        <v>229</v>
      </c>
      <c r="B90" t="s">
        <v>65</v>
      </c>
      <c r="C90" t="s">
        <v>158</v>
      </c>
      <c r="D90">
        <v>2</v>
      </c>
      <c r="E90" t="s">
        <v>102</v>
      </c>
      <c r="F90" t="s">
        <v>103</v>
      </c>
      <c r="G90">
        <v>10</v>
      </c>
      <c r="H90">
        <v>0</v>
      </c>
    </row>
    <row r="91" spans="1:8" x14ac:dyDescent="0.25">
      <c r="A91" t="s">
        <v>229</v>
      </c>
      <c r="B91" t="s">
        <v>65</v>
      </c>
      <c r="C91" t="s">
        <v>167</v>
      </c>
      <c r="D91">
        <v>3</v>
      </c>
      <c r="E91" t="s">
        <v>102</v>
      </c>
      <c r="F91" t="s">
        <v>103</v>
      </c>
      <c r="G91">
        <v>10</v>
      </c>
      <c r="H91">
        <v>0</v>
      </c>
    </row>
    <row r="92" spans="1:8" x14ac:dyDescent="0.25">
      <c r="A92" t="s">
        <v>229</v>
      </c>
      <c r="B92" t="s">
        <v>65</v>
      </c>
      <c r="C92" t="s">
        <v>146</v>
      </c>
      <c r="D92">
        <v>4</v>
      </c>
      <c r="E92" t="s">
        <v>102</v>
      </c>
      <c r="F92" t="s">
        <v>103</v>
      </c>
      <c r="G92">
        <v>10</v>
      </c>
      <c r="H92">
        <v>0</v>
      </c>
    </row>
    <row r="93" spans="1:8" x14ac:dyDescent="0.25">
      <c r="A93" t="s">
        <v>229</v>
      </c>
      <c r="B93" t="s">
        <v>65</v>
      </c>
      <c r="C93" t="s">
        <v>168</v>
      </c>
      <c r="D93">
        <v>5</v>
      </c>
      <c r="E93" t="s">
        <v>130</v>
      </c>
      <c r="F93" t="s">
        <v>103</v>
      </c>
      <c r="G93">
        <v>10</v>
      </c>
      <c r="H93">
        <v>2</v>
      </c>
    </row>
    <row r="94" spans="1:8" x14ac:dyDescent="0.25">
      <c r="A94" t="s">
        <v>229</v>
      </c>
      <c r="B94" t="s">
        <v>65</v>
      </c>
      <c r="C94" t="s">
        <v>169</v>
      </c>
      <c r="D94">
        <v>6</v>
      </c>
      <c r="E94" t="s">
        <v>130</v>
      </c>
      <c r="F94" t="s">
        <v>103</v>
      </c>
      <c r="G94">
        <v>10</v>
      </c>
      <c r="H94">
        <v>2</v>
      </c>
    </row>
    <row r="95" spans="1:8" x14ac:dyDescent="0.25">
      <c r="A95" t="s">
        <v>229</v>
      </c>
      <c r="B95" t="s">
        <v>65</v>
      </c>
      <c r="C95" t="s">
        <v>170</v>
      </c>
      <c r="D95">
        <v>7</v>
      </c>
      <c r="E95" t="s">
        <v>102</v>
      </c>
      <c r="F95" t="s">
        <v>103</v>
      </c>
      <c r="G95">
        <v>10</v>
      </c>
      <c r="H95">
        <v>0</v>
      </c>
    </row>
    <row r="96" spans="1:8" x14ac:dyDescent="0.25">
      <c r="A96" t="s">
        <v>229</v>
      </c>
      <c r="B96" t="s">
        <v>66</v>
      </c>
      <c r="C96" t="s">
        <v>101</v>
      </c>
      <c r="D96">
        <v>1</v>
      </c>
      <c r="E96" t="s">
        <v>102</v>
      </c>
      <c r="F96" t="s">
        <v>103</v>
      </c>
      <c r="G96">
        <v>10</v>
      </c>
      <c r="H96">
        <v>0</v>
      </c>
    </row>
    <row r="97" spans="1:8" x14ac:dyDescent="0.25">
      <c r="A97" t="s">
        <v>229</v>
      </c>
      <c r="B97" t="s">
        <v>66</v>
      </c>
      <c r="C97" t="s">
        <v>151</v>
      </c>
      <c r="D97">
        <v>2</v>
      </c>
      <c r="E97" t="s">
        <v>102</v>
      </c>
      <c r="F97" t="s">
        <v>103</v>
      </c>
      <c r="G97">
        <v>10</v>
      </c>
      <c r="H97">
        <v>0</v>
      </c>
    </row>
    <row r="98" spans="1:8" x14ac:dyDescent="0.25">
      <c r="A98" t="s">
        <v>229</v>
      </c>
      <c r="B98" t="s">
        <v>66</v>
      </c>
      <c r="C98" t="s">
        <v>171</v>
      </c>
      <c r="D98">
        <v>3</v>
      </c>
      <c r="E98" t="s">
        <v>109</v>
      </c>
      <c r="F98">
        <v>50</v>
      </c>
      <c r="G98" t="s">
        <v>103</v>
      </c>
      <c r="H98" t="s">
        <v>103</v>
      </c>
    </row>
    <row r="99" spans="1:8" x14ac:dyDescent="0.25">
      <c r="A99" t="s">
        <v>229</v>
      </c>
      <c r="B99" t="s">
        <v>67</v>
      </c>
      <c r="C99" t="s">
        <v>101</v>
      </c>
      <c r="D99">
        <v>1</v>
      </c>
      <c r="E99" t="s">
        <v>102</v>
      </c>
      <c r="F99" t="s">
        <v>103</v>
      </c>
      <c r="G99">
        <v>10</v>
      </c>
      <c r="H99">
        <v>0</v>
      </c>
    </row>
    <row r="100" spans="1:8" x14ac:dyDescent="0.25">
      <c r="A100" t="s">
        <v>229</v>
      </c>
      <c r="B100" t="s">
        <v>67</v>
      </c>
      <c r="C100" t="s">
        <v>149</v>
      </c>
      <c r="D100">
        <v>2</v>
      </c>
      <c r="E100" t="s">
        <v>102</v>
      </c>
      <c r="F100" t="s">
        <v>103</v>
      </c>
      <c r="G100">
        <v>10</v>
      </c>
      <c r="H100">
        <v>0</v>
      </c>
    </row>
    <row r="101" spans="1:8" x14ac:dyDescent="0.25">
      <c r="A101" t="s">
        <v>229</v>
      </c>
      <c r="B101" t="s">
        <v>67</v>
      </c>
      <c r="C101" t="s">
        <v>172</v>
      </c>
      <c r="D101">
        <v>3</v>
      </c>
      <c r="E101" t="s">
        <v>109</v>
      </c>
      <c r="F101">
        <v>20</v>
      </c>
      <c r="G101" t="s">
        <v>103</v>
      </c>
      <c r="H101" t="s">
        <v>103</v>
      </c>
    </row>
    <row r="102" spans="1:8" x14ac:dyDescent="0.25">
      <c r="A102" t="s">
        <v>229</v>
      </c>
      <c r="B102" t="s">
        <v>68</v>
      </c>
      <c r="C102" t="s">
        <v>111</v>
      </c>
      <c r="D102">
        <v>1</v>
      </c>
      <c r="E102" t="s">
        <v>109</v>
      </c>
      <c r="F102">
        <v>2</v>
      </c>
      <c r="G102" t="s">
        <v>103</v>
      </c>
      <c r="H102" t="s">
        <v>103</v>
      </c>
    </row>
    <row r="103" spans="1:8" x14ac:dyDescent="0.25">
      <c r="A103" t="s">
        <v>229</v>
      </c>
      <c r="B103" t="s">
        <v>68</v>
      </c>
      <c r="C103" t="s">
        <v>173</v>
      </c>
      <c r="D103">
        <v>2</v>
      </c>
      <c r="E103" t="s">
        <v>109</v>
      </c>
      <c r="F103">
        <v>30</v>
      </c>
      <c r="G103" t="s">
        <v>103</v>
      </c>
      <c r="H103" t="s">
        <v>103</v>
      </c>
    </row>
    <row r="104" spans="1:8" x14ac:dyDescent="0.25">
      <c r="A104" t="s">
        <v>229</v>
      </c>
      <c r="B104" t="s">
        <v>69</v>
      </c>
      <c r="C104" t="s">
        <v>101</v>
      </c>
      <c r="D104">
        <v>1</v>
      </c>
      <c r="E104" t="s">
        <v>102</v>
      </c>
      <c r="F104" t="s">
        <v>103</v>
      </c>
      <c r="G104">
        <v>10</v>
      </c>
      <c r="H104">
        <v>0</v>
      </c>
    </row>
    <row r="105" spans="1:8" x14ac:dyDescent="0.25">
      <c r="A105" t="s">
        <v>229</v>
      </c>
      <c r="B105" t="s">
        <v>69</v>
      </c>
      <c r="C105" t="s">
        <v>133</v>
      </c>
      <c r="D105">
        <v>2</v>
      </c>
      <c r="E105" t="s">
        <v>102</v>
      </c>
      <c r="F105" t="s">
        <v>103</v>
      </c>
      <c r="G105">
        <v>10</v>
      </c>
      <c r="H105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6E39-8D54-4572-8BF0-4F6A4EAFF263}">
  <sheetPr>
    <tabColor theme="8" tint="0.39997558519241921"/>
  </sheetPr>
  <dimension ref="A1:E23"/>
  <sheetViews>
    <sheetView showGridLines="0" showRowColHeaders="0" zoomScale="110" zoomScaleNormal="110" workbookViewId="0"/>
  </sheetViews>
  <sheetFormatPr defaultColWidth="0" defaultRowHeight="15" zeroHeight="1" x14ac:dyDescent="0.25"/>
  <cols>
    <col min="1" max="1" width="37.42578125" bestFit="1" customWidth="1"/>
    <col min="2" max="2" width="23" bestFit="1" customWidth="1"/>
    <col min="3" max="3" width="24.5703125" bestFit="1" customWidth="1"/>
    <col min="4" max="4" width="40.85546875" bestFit="1" customWidth="1"/>
    <col min="5" max="5" width="32" bestFit="1" customWidth="1"/>
    <col min="6" max="16384" width="9.140625" hidden="1"/>
  </cols>
  <sheetData>
    <row r="1" spans="1:5" x14ac:dyDescent="0.25"/>
    <row r="2" spans="1:5" ht="18.75" x14ac:dyDescent="0.3">
      <c r="A2" s="4" t="s">
        <v>40</v>
      </c>
      <c r="B2" s="5" t="s">
        <v>39</v>
      </c>
      <c r="C2" s="6" t="s">
        <v>50</v>
      </c>
      <c r="D2" s="4" t="s">
        <v>89</v>
      </c>
      <c r="E2" s="9" t="s">
        <v>199</v>
      </c>
    </row>
    <row r="3" spans="1:5" x14ac:dyDescent="0.25">
      <c r="A3" t="s">
        <v>72</v>
      </c>
      <c r="B3" t="s">
        <v>68</v>
      </c>
      <c r="C3" t="str">
        <f>_xlfn.CONCAT("STG_",Tabela3[[#This Row],[Origem do dados]])</f>
        <v>STG_UF</v>
      </c>
      <c r="D3" t="str">
        <f>_xlfn.CONCAT("SELECT TOP 10 * FROM ",Tabela3[[#This Row],[Origem do dados]])</f>
        <v>SELECT TOP 10 * FROM UF</v>
      </c>
      <c r="E3" s="8" t="str">
        <f>_xlfn.CONCAT("CARGA_",Tabela3[[#This Row],[Tabela Destino]])</f>
        <v>CARGA_STG_UF</v>
      </c>
    </row>
    <row r="4" spans="1:5" x14ac:dyDescent="0.25">
      <c r="A4" t="s">
        <v>53</v>
      </c>
      <c r="B4" t="s">
        <v>54</v>
      </c>
      <c r="C4" t="str">
        <f>_xlfn.CONCAT("STG_",Tabela3[[#This Row],[Origem do dados]])</f>
        <v>STG_CIDADES</v>
      </c>
      <c r="D4" t="str">
        <f>_xlfn.CONCAT("SELECT TOP 10 * FROM ",Tabela3[[#This Row],[Origem do dados]])</f>
        <v>SELECT TOP 10 * FROM CIDADES</v>
      </c>
      <c r="E4" s="8" t="str">
        <f>_xlfn.CONCAT("CARGA_",Tabela3[[#This Row],[Tabela Destino]])</f>
        <v>CARGA_STG_CIDADES</v>
      </c>
    </row>
    <row r="5" spans="1:5" x14ac:dyDescent="0.25">
      <c r="A5" t="s">
        <v>51</v>
      </c>
      <c r="B5" t="s">
        <v>52</v>
      </c>
      <c r="C5" t="str">
        <f>_xlfn.CONCAT("STG_",Tabela3[[#This Row],[Origem do dados]])</f>
        <v>STG_EMPRESA</v>
      </c>
      <c r="D5" t="str">
        <f>_xlfn.CONCAT("SELECT TOP 10 * FROM ",Tabela3[[#This Row],[Origem do dados]])</f>
        <v>SELECT TOP 10 * FROM EMPRESA</v>
      </c>
      <c r="E5" s="8" t="str">
        <f>_xlfn.CONCAT("CARGA_",Tabela3[[#This Row],[Tabela Destino]])</f>
        <v>CARGA_STG_EMPRESA</v>
      </c>
    </row>
    <row r="6" spans="1:5" x14ac:dyDescent="0.25">
      <c r="A6" t="s">
        <v>73</v>
      </c>
      <c r="B6" t="s">
        <v>57</v>
      </c>
      <c r="C6" t="str">
        <f>_xlfn.CONCAT("STG_",Tabela3[[#This Row],[Origem do dados]])</f>
        <v>STG_CLIENTES</v>
      </c>
      <c r="D6" t="str">
        <f>_xlfn.CONCAT("SELECT TOP 10 * FROM ",Tabela3[[#This Row],[Origem do dados]])</f>
        <v>SELECT TOP 10 * FROM CLIENTES</v>
      </c>
      <c r="E6" s="8" t="str">
        <f>_xlfn.CONCAT("CARGA_",Tabela3[[#This Row],[Tabela Destino]])</f>
        <v>CARGA_STG_CLIENTES</v>
      </c>
    </row>
    <row r="7" spans="1:5" x14ac:dyDescent="0.25">
      <c r="A7" t="s">
        <v>74</v>
      </c>
      <c r="B7" t="s">
        <v>58</v>
      </c>
      <c r="C7" t="str">
        <f>_xlfn.CONCAT("STG_",Tabela3[[#This Row],[Origem do dados]])</f>
        <v>STG_COND_PAGTO</v>
      </c>
      <c r="D7" t="str">
        <f>_xlfn.CONCAT("SELECT TOP 10 * FROM ",Tabela3[[#This Row],[Origem do dados]])</f>
        <v>SELECT TOP 10 * FROM COND_PAGTO</v>
      </c>
      <c r="E7" s="8" t="str">
        <f>_xlfn.CONCAT("CARGA_",Tabela3[[#This Row],[Tabela Destino]])</f>
        <v>CARGA_STG_COND_PAGTO</v>
      </c>
    </row>
    <row r="8" spans="1:5" x14ac:dyDescent="0.25">
      <c r="A8" t="s">
        <v>75</v>
      </c>
      <c r="B8" t="s">
        <v>59</v>
      </c>
      <c r="C8" t="str">
        <f>_xlfn.CONCAT("STG_",Tabela3[[#This Row],[Origem do dados]])</f>
        <v>STG_COND_PAGTO_DET</v>
      </c>
      <c r="D8" t="str">
        <f>_xlfn.CONCAT("SELECT TOP 10 * FROM ",Tabela3[[#This Row],[Origem do dados]])</f>
        <v>SELECT TOP 10 * FROM COND_PAGTO_DET</v>
      </c>
      <c r="E8" s="8" t="str">
        <f>_xlfn.CONCAT("CARGA_",Tabela3[[#This Row],[Tabela Destino]])</f>
        <v>CARGA_STG_COND_PAGTO_DET</v>
      </c>
    </row>
    <row r="9" spans="1:5" x14ac:dyDescent="0.25">
      <c r="A9" t="s">
        <v>76</v>
      </c>
      <c r="B9" t="s">
        <v>71</v>
      </c>
      <c r="C9" t="str">
        <f>_xlfn.CONCAT("STG_",Tabela3[[#This Row],[Origem do dados]])</f>
        <v>STG_CARGOS</v>
      </c>
      <c r="D9" t="str">
        <f>_xlfn.CONCAT("SELECT TOP 10 * FROM ",Tabela3[[#This Row],[Origem do dados]])</f>
        <v>SELECT TOP 10 * FROM CARGOS</v>
      </c>
      <c r="E9" s="8" t="str">
        <f>_xlfn.CONCAT("CARGA_",Tabela3[[#This Row],[Tabela Destino]])</f>
        <v>CARGA_STG_CARGOS</v>
      </c>
    </row>
    <row r="10" spans="1:5" x14ac:dyDescent="0.25">
      <c r="A10" t="s">
        <v>77</v>
      </c>
      <c r="B10" t="s">
        <v>70</v>
      </c>
      <c r="C10" t="str">
        <f>_xlfn.CONCAT("STG_",Tabela3[[#This Row],[Origem do dados]])</f>
        <v>STG_FUNCIONARIO</v>
      </c>
      <c r="D10" t="str">
        <f>_xlfn.CONCAT("SELECT TOP 10 * FROM ",Tabela3[[#This Row],[Origem do dados]])</f>
        <v>SELECT TOP 10 * FROM FUNCIONARIO</v>
      </c>
      <c r="E10" s="8" t="str">
        <f>_xlfn.CONCAT("CARGA_",Tabela3[[#This Row],[Tabela Destino]])</f>
        <v>CARGA_STG_FUNCIONARIO</v>
      </c>
    </row>
    <row r="11" spans="1:5" x14ac:dyDescent="0.25">
      <c r="A11" t="s">
        <v>78</v>
      </c>
      <c r="B11" t="s">
        <v>55</v>
      </c>
      <c r="C11" t="str">
        <f>_xlfn.CONCAT("STG_",Tabela3[[#This Row],[Origem do dados]])</f>
        <v>STG_CANAL_VENDAS_G_V</v>
      </c>
      <c r="D11" t="str">
        <f>_xlfn.CONCAT("SELECT TOP 10 * FROM ",Tabela3[[#This Row],[Origem do dados]])</f>
        <v>SELECT TOP 10 * FROM CANAL_VENDAS_G_V</v>
      </c>
      <c r="E11" s="8" t="str">
        <f>_xlfn.CONCAT("CARGA_",Tabela3[[#This Row],[Tabela Destino]])</f>
        <v>CARGA_STG_CANAL_VENDAS_G_V</v>
      </c>
    </row>
    <row r="12" spans="1:5" x14ac:dyDescent="0.25">
      <c r="A12" t="s">
        <v>79</v>
      </c>
      <c r="B12" t="s">
        <v>56</v>
      </c>
      <c r="C12" t="str">
        <f>_xlfn.CONCAT("STG_",Tabela3[[#This Row],[Origem do dados]])</f>
        <v>STG_CANAL_VENDAS_V_C</v>
      </c>
      <c r="D12" t="str">
        <f>_xlfn.CONCAT("SELECT TOP 10 * FROM ",Tabela3[[#This Row],[Origem do dados]])</f>
        <v>SELECT TOP 10 * FROM CANAL_VENDAS_V_C</v>
      </c>
      <c r="E12" s="8" t="str">
        <f>_xlfn.CONCAT("CARGA_",Tabela3[[#This Row],[Tabela Destino]])</f>
        <v>CARGA_STG_CANAL_VENDAS_V_C</v>
      </c>
    </row>
    <row r="13" spans="1:5" x14ac:dyDescent="0.25">
      <c r="A13" t="s">
        <v>80</v>
      </c>
      <c r="B13" t="s">
        <v>69</v>
      </c>
      <c r="C13" t="str">
        <f>_xlfn.CONCAT("STG_",Tabela3[[#This Row],[Origem do dados]])</f>
        <v>STG_VENDEDORES</v>
      </c>
      <c r="D13" t="str">
        <f>_xlfn.CONCAT("SELECT TOP 10 * FROM ",Tabela3[[#This Row],[Origem do dados]])</f>
        <v>SELECT TOP 10 * FROM VENDEDORES</v>
      </c>
      <c r="E13" s="8" t="str">
        <f>_xlfn.CONCAT("CARGA_",Tabela3[[#This Row],[Tabela Destino]])</f>
        <v>CARGA_STG_VENDEDORES</v>
      </c>
    </row>
    <row r="14" spans="1:5" x14ac:dyDescent="0.25">
      <c r="A14" t="s">
        <v>81</v>
      </c>
      <c r="B14" t="s">
        <v>60</v>
      </c>
      <c r="C14" t="str">
        <f>_xlfn.CONCAT("STG_",Tabela3[[#This Row],[Origem do dados]])</f>
        <v>STG_GERENTES</v>
      </c>
      <c r="D14" t="str">
        <f>_xlfn.CONCAT("SELECT TOP 10 * FROM ",Tabela3[[#This Row],[Origem do dados]])</f>
        <v>SELECT TOP 10 * FROM GERENTES</v>
      </c>
      <c r="E14" s="8" t="str">
        <f>_xlfn.CONCAT("CARGA_",Tabela3[[#This Row],[Tabela Destino]])</f>
        <v>CARGA_STG_GERENTES</v>
      </c>
    </row>
    <row r="15" spans="1:5" x14ac:dyDescent="0.25">
      <c r="A15" t="s">
        <v>82</v>
      </c>
      <c r="B15" t="s">
        <v>67</v>
      </c>
      <c r="C15" t="str">
        <f>_xlfn.CONCAT("STG_",Tabela3[[#This Row],[Origem do dados]])</f>
        <v>STG_TIPO_MAT</v>
      </c>
      <c r="D15" t="str">
        <f>_xlfn.CONCAT("SELECT TOP 10 * FROM ",Tabela3[[#This Row],[Origem do dados]])</f>
        <v>SELECT TOP 10 * FROM TIPO_MAT</v>
      </c>
      <c r="E15" s="8" t="str">
        <f>_xlfn.CONCAT("CARGA_",Tabela3[[#This Row],[Tabela Destino]])</f>
        <v>CARGA_STG_TIPO_MAT</v>
      </c>
    </row>
    <row r="16" spans="1:5" x14ac:dyDescent="0.25">
      <c r="A16" t="s">
        <v>83</v>
      </c>
      <c r="B16" t="s">
        <v>61</v>
      </c>
      <c r="C16" t="str">
        <f>_xlfn.CONCAT("STG_",Tabela3[[#This Row],[Origem do dados]])</f>
        <v>STG_LINHA_PRODUTO</v>
      </c>
      <c r="D16" t="str">
        <f>_xlfn.CONCAT("SELECT TOP 10 * FROM ",Tabela3[[#This Row],[Origem do dados]])</f>
        <v>SELECT TOP 10 * FROM LINHA_PRODUTO</v>
      </c>
      <c r="E16" s="8" t="str">
        <f>_xlfn.CONCAT("CARGA_",Tabela3[[#This Row],[Tabela Destino]])</f>
        <v>CARGA_STG_LINHA_PRODUTO</v>
      </c>
    </row>
    <row r="17" spans="1:5" x14ac:dyDescent="0.25">
      <c r="A17" t="s">
        <v>84</v>
      </c>
      <c r="B17" t="s">
        <v>66</v>
      </c>
      <c r="C17" t="str">
        <f>_xlfn.CONCAT("STG_",Tabela3[[#This Row],[Origem do dados]])</f>
        <v>STG_SUB_CATEGORIA</v>
      </c>
      <c r="D17" t="str">
        <f>_xlfn.CONCAT("SELECT TOP 10 * FROM ",Tabela3[[#This Row],[Origem do dados]])</f>
        <v>SELECT TOP 10 * FROM SUB_CATEGORIA</v>
      </c>
      <c r="E17" s="8" t="str">
        <f>_xlfn.CONCAT("CARGA_",Tabela3[[#This Row],[Tabela Destino]])</f>
        <v>CARGA_STG_SUB_CATEGORIA</v>
      </c>
    </row>
    <row r="18" spans="1:5" x14ac:dyDescent="0.25">
      <c r="A18" t="s">
        <v>85</v>
      </c>
      <c r="B18" t="s">
        <v>62</v>
      </c>
      <c r="C18" t="str">
        <f>_xlfn.CONCAT("STG_",Tabela3[[#This Row],[Origem do dados]])</f>
        <v>STG_MATERIAL</v>
      </c>
      <c r="D18" t="str">
        <f>_xlfn.CONCAT("SELECT TOP 10 * FROM ",Tabela3[[#This Row],[Origem do dados]])</f>
        <v>SELECT TOP 10 * FROM MATERIAL</v>
      </c>
      <c r="E18" s="8" t="str">
        <f>_xlfn.CONCAT("CARGA_",Tabela3[[#This Row],[Tabela Destino]])</f>
        <v>CARGA_STG_MATERIAL</v>
      </c>
    </row>
    <row r="19" spans="1:5" x14ac:dyDescent="0.25">
      <c r="A19" t="s">
        <v>91</v>
      </c>
      <c r="B19" t="s">
        <v>90</v>
      </c>
      <c r="C19" t="str">
        <f>_xlfn.CONCAT("STG_",Tabela3[[#This Row],[Origem do dados]])</f>
        <v>STG_MATERIAL_CUSTO</v>
      </c>
      <c r="D19" t="str">
        <f>_xlfn.CONCAT("SELECT TOP 10 * FROM ",Tabela3[[#This Row],[Origem do dados]])</f>
        <v>SELECT TOP 10 * FROM MATERIAL_CUSTO</v>
      </c>
      <c r="E19" s="8" t="str">
        <f>_xlfn.CONCAT("CARGA_",Tabela3[[#This Row],[Tabela Destino]])</f>
        <v>CARGA_STG_MATERIAL_CUSTO</v>
      </c>
    </row>
    <row r="20" spans="1:5" x14ac:dyDescent="0.25">
      <c r="A20" t="s">
        <v>86</v>
      </c>
      <c r="B20" t="s">
        <v>64</v>
      </c>
      <c r="C20" t="str">
        <f>_xlfn.CONCAT("STG_",Tabela3[[#This Row],[Origem do dados]])</f>
        <v>STG_NOTA_FISCAL</v>
      </c>
      <c r="D20" t="str">
        <f>_xlfn.CONCAT("SELECT TOP 10 * FROM ",Tabela3[[#This Row],[Origem do dados]])</f>
        <v>SELECT TOP 10 * FROM NOTA_FISCAL</v>
      </c>
      <c r="E20" s="8" t="str">
        <f>_xlfn.CONCAT("CARGA_",Tabela3[[#This Row],[Tabela Destino]])</f>
        <v>CARGA_STG_NOTA_FISCAL</v>
      </c>
    </row>
    <row r="21" spans="1:5" x14ac:dyDescent="0.25">
      <c r="A21" t="s">
        <v>87</v>
      </c>
      <c r="B21" t="s">
        <v>65</v>
      </c>
      <c r="C21" t="str">
        <f>_xlfn.CONCAT("STG_",Tabela3[[#This Row],[Origem do dados]])</f>
        <v>STG_NOTA_FISCAL_ITENS</v>
      </c>
      <c r="D21" t="str">
        <f>_xlfn.CONCAT("SELECT TOP 10 * FROM ",Tabela3[[#This Row],[Origem do dados]])</f>
        <v>SELECT TOP 10 * FROM NOTA_FISCAL_ITENS</v>
      </c>
      <c r="E21" s="8" t="str">
        <f>_xlfn.CONCAT("CARGA_",Tabela3[[#This Row],[Tabela Destino]])</f>
        <v>CARGA_STG_NOTA_FISCAL_ITENS</v>
      </c>
    </row>
    <row r="22" spans="1:5" x14ac:dyDescent="0.25">
      <c r="A22" t="s">
        <v>88</v>
      </c>
      <c r="B22" t="s">
        <v>63</v>
      </c>
      <c r="C22" t="str">
        <f>_xlfn.CONCAT("STG_",Tabela3[[#This Row],[Origem do dados]])</f>
        <v>STG_META_VENDAS</v>
      </c>
      <c r="D22" t="str">
        <f>_xlfn.CONCAT("SELECT TOP 10 * FROM ",Tabela3[[#This Row],[Origem do dados]])</f>
        <v>SELECT TOP 10 * FROM META_VENDAS</v>
      </c>
      <c r="E22" s="8" t="str">
        <f>_xlfn.CONCAT("CARGA_",Tabela3[[#This Row],[Tabela Destino]])</f>
        <v>CARGA_STG_META_VENDAS</v>
      </c>
    </row>
    <row r="23" spans="1:5" x14ac:dyDescent="0.25"/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96B6-904A-4267-9052-5097608C7B1E}">
  <sheetPr>
    <tabColor rgb="FF7030A0"/>
  </sheetPr>
  <dimension ref="A1:G33"/>
  <sheetViews>
    <sheetView showGridLines="0" showRowColHeaders="0" zoomScale="90" zoomScaleNormal="90" workbookViewId="0"/>
  </sheetViews>
  <sheetFormatPr defaultColWidth="0" defaultRowHeight="15" zeroHeight="1" x14ac:dyDescent="0.25"/>
  <cols>
    <col min="1" max="1" width="35.140625" bestFit="1" customWidth="1"/>
    <col min="2" max="2" width="25.7109375" bestFit="1" customWidth="1"/>
    <col min="3" max="3" width="24.5703125" bestFit="1" customWidth="1"/>
    <col min="4" max="4" width="45.5703125" bestFit="1" customWidth="1"/>
    <col min="5" max="5" width="32" bestFit="1" customWidth="1"/>
    <col min="6" max="6" width="32.42578125" bestFit="1" customWidth="1"/>
    <col min="7" max="7" width="47.7109375" bestFit="1" customWidth="1"/>
    <col min="8" max="8" width="9.140625" customWidth="1"/>
    <col min="9" max="16384" width="9.140625" hidden="1"/>
  </cols>
  <sheetData>
    <row r="1" spans="1:7" x14ac:dyDescent="0.25"/>
    <row r="2" spans="1:7" ht="19.5" thickBot="1" x14ac:dyDescent="0.35">
      <c r="A2" s="11" t="s">
        <v>40</v>
      </c>
      <c r="B2" s="12" t="s">
        <v>39</v>
      </c>
      <c r="C2" s="13" t="s">
        <v>50</v>
      </c>
      <c r="D2" s="14" t="s">
        <v>89</v>
      </c>
      <c r="E2" s="15" t="s">
        <v>199</v>
      </c>
      <c r="F2" s="16" t="s">
        <v>202</v>
      </c>
      <c r="G2" s="17" t="s">
        <v>203</v>
      </c>
    </row>
    <row r="3" spans="1:7" ht="15.75" thickBot="1" x14ac:dyDescent="0.3">
      <c r="A3" s="19" t="s">
        <v>72</v>
      </c>
      <c r="B3" s="33" t="s">
        <v>174</v>
      </c>
      <c r="C3" s="33" t="str">
        <f>_xlfn.CONCAT("DIM_",Tabela3[[#This Row],[Origem do dados]])</f>
        <v>DIM_UF</v>
      </c>
      <c r="D3" s="33" t="str">
        <f>_xlfn.CONCAT("SELECT TOP 10 * FROM ",Dimensao!$C3)</f>
        <v>SELECT TOP 10 * FROM DIM_UF</v>
      </c>
      <c r="E3" s="20" t="str">
        <f>_xlfn.CONCAT("CARGA_",Dimensao!$C3)</f>
        <v>CARGA_DIM_UF</v>
      </c>
      <c r="F3" s="21"/>
      <c r="G3" s="22"/>
    </row>
    <row r="4" spans="1:7" ht="15.75" thickBot="1" x14ac:dyDescent="0.3">
      <c r="A4" s="23" t="s">
        <v>53</v>
      </c>
      <c r="B4" s="34" t="s">
        <v>175</v>
      </c>
      <c r="C4" s="34" t="str">
        <f>_xlfn.CONCAT("DIM_",Tabela3[[#This Row],[Origem do dados]])</f>
        <v>DIM_CIDADES</v>
      </c>
      <c r="D4" s="34" t="str">
        <f>_xlfn.CONCAT("SELECT TOP 10 * FROM ",Dimensao!$C4)</f>
        <v>SELECT TOP 10 * FROM DIM_CIDADES</v>
      </c>
      <c r="E4" s="18" t="str">
        <f>_xlfn.CONCAT("CARGA_",Dimensao!$C4)</f>
        <v>CARGA_DIM_CIDADES</v>
      </c>
      <c r="G4" s="24"/>
    </row>
    <row r="5" spans="1:7" ht="15.75" thickBot="1" x14ac:dyDescent="0.3">
      <c r="A5" s="19" t="s">
        <v>51</v>
      </c>
      <c r="B5" s="35" t="s">
        <v>176</v>
      </c>
      <c r="C5" s="35" t="str">
        <f>_xlfn.CONCAT("DIM_",Tabela3[[#This Row],[Origem do dados]])</f>
        <v>DIM_EMPRESA</v>
      </c>
      <c r="D5" s="35" t="str">
        <f>_xlfn.CONCAT("SELECT TOP 10 * FROM ",Dimensao!$C5)</f>
        <v>SELECT TOP 10 * FROM DIM_EMPRESA</v>
      </c>
      <c r="E5" s="20" t="str">
        <f>_xlfn.CONCAT("CARGA_",Dimensao!$C5)</f>
        <v>CARGA_DIM_EMPRESA</v>
      </c>
      <c r="F5" s="21"/>
      <c r="G5" s="22"/>
    </row>
    <row r="6" spans="1:7" ht="15.75" thickBot="1" x14ac:dyDescent="0.3">
      <c r="A6" s="25" t="s">
        <v>73</v>
      </c>
      <c r="B6" s="36" t="s">
        <v>177</v>
      </c>
      <c r="C6" s="36" t="str">
        <f>_xlfn.CONCAT("DIM_",Tabela3[[#This Row],[Origem do dados]])</f>
        <v>DIM_CLIENTES</v>
      </c>
      <c r="D6" s="36" t="str">
        <f>_xlfn.CONCAT("SELECT TOP 10 * FROM ",Dimensao!$C6)</f>
        <v>SELECT TOP 10 * FROM DIM_CLIENTES</v>
      </c>
      <c r="E6" s="20" t="str">
        <f>_xlfn.CONCAT("CARGA_",Dimensao!$C6)</f>
        <v>CARGA_DIM_CLIENTES</v>
      </c>
      <c r="F6" s="26"/>
      <c r="G6" s="27"/>
    </row>
    <row r="7" spans="1:7" ht="15.75" thickBot="1" x14ac:dyDescent="0.3">
      <c r="A7" s="19" t="s">
        <v>77</v>
      </c>
      <c r="B7" s="35" t="s">
        <v>181</v>
      </c>
      <c r="C7" s="35" t="s">
        <v>207</v>
      </c>
      <c r="D7" s="35" t="str">
        <f>_xlfn.CONCAT("SELECT TOP 10 * FROM ",Dimensao!$C7)</f>
        <v>SELECT TOP 10 * FROM DIM_FUNCIONARIO</v>
      </c>
      <c r="E7" s="20" t="str">
        <f>_xlfn.CONCAT("CARGA_",Dimensao!$C7)</f>
        <v>CARGA_DIM_FUNCIONARIO</v>
      </c>
      <c r="F7" s="21" t="s">
        <v>221</v>
      </c>
      <c r="G7" s="22" t="s">
        <v>222</v>
      </c>
    </row>
    <row r="8" spans="1:7" x14ac:dyDescent="0.25">
      <c r="A8" s="50" t="s">
        <v>81</v>
      </c>
      <c r="B8" s="37" t="s">
        <v>185</v>
      </c>
      <c r="C8" s="64" t="s">
        <v>208</v>
      </c>
      <c r="D8" s="64" t="str">
        <f>_xlfn.CONCAT("SELECT TOP 10 * FROM ",Dimensao!$C8)</f>
        <v>SELECT TOP 10 * FROM DIM_GERENTE</v>
      </c>
      <c r="E8" s="52" t="str">
        <f>_xlfn.CONCAT("CARGA_",C8)</f>
        <v>CARGA_DIM_GERENTE</v>
      </c>
      <c r="F8" s="58" t="s">
        <v>210</v>
      </c>
      <c r="G8" s="60" t="s">
        <v>222</v>
      </c>
    </row>
    <row r="9" spans="1:7" ht="15.75" thickBot="1" x14ac:dyDescent="0.3">
      <c r="A9" s="51"/>
      <c r="B9" s="38" t="s">
        <v>207</v>
      </c>
      <c r="C9" s="65"/>
      <c r="D9" s="65"/>
      <c r="E9" s="53"/>
      <c r="F9" s="59"/>
      <c r="G9" s="61"/>
    </row>
    <row r="10" spans="1:7" x14ac:dyDescent="0.25">
      <c r="A10" s="54" t="s">
        <v>80</v>
      </c>
      <c r="B10" s="39" t="s">
        <v>184</v>
      </c>
      <c r="C10" s="56" t="s">
        <v>209</v>
      </c>
      <c r="D10" s="56" t="str">
        <f>_xlfn.CONCAT("SELECT TOP 10 * FROM ",Dimensao!$C10)</f>
        <v>SELECT TOP 10 * FROM DIM_VENDEDOR</v>
      </c>
      <c r="E10" s="52" t="str">
        <f>_xlfn.CONCAT("CARGA_",Dimensao!$C10)</f>
        <v>CARGA_DIM_VENDEDOR</v>
      </c>
      <c r="F10" s="58" t="s">
        <v>212</v>
      </c>
      <c r="G10" s="60" t="s">
        <v>211</v>
      </c>
    </row>
    <row r="11" spans="1:7" ht="15.75" thickBot="1" x14ac:dyDescent="0.3">
      <c r="A11" s="55"/>
      <c r="B11" s="40" t="s">
        <v>207</v>
      </c>
      <c r="C11" s="57"/>
      <c r="D11" s="57"/>
      <c r="E11" s="53"/>
      <c r="F11" s="59"/>
      <c r="G11" s="61"/>
    </row>
    <row r="12" spans="1:7" ht="15.75" thickBot="1" x14ac:dyDescent="0.3">
      <c r="A12" s="25" t="s">
        <v>74</v>
      </c>
      <c r="B12" s="36" t="s">
        <v>178</v>
      </c>
      <c r="C12" s="36" t="s">
        <v>223</v>
      </c>
      <c r="D12" s="36" t="str">
        <f>_xlfn.CONCAT("SELECT TOP 10 * FROM ",Dimensao!$C12)</f>
        <v>SELECT TOP 10 * FROM DIM_COND_PAGTO</v>
      </c>
      <c r="E12" s="20" t="str">
        <f>_xlfn.CONCAT("CARGA_",Dimensao!$C12)</f>
        <v>CARGA_DIM_COND_PAGTO</v>
      </c>
      <c r="F12" s="26"/>
      <c r="G12" s="27"/>
    </row>
    <row r="13" spans="1:7" x14ac:dyDescent="0.25">
      <c r="A13" s="54" t="s">
        <v>213</v>
      </c>
      <c r="B13" s="39" t="s">
        <v>182</v>
      </c>
      <c r="C13" s="56" t="s">
        <v>215</v>
      </c>
      <c r="D13" s="56" t="str">
        <f>_xlfn.CONCAT("SELECT TOP 10 * FROM ",Dimensao!$C13)</f>
        <v>SELECT TOP 10 * FROM DIM_CANAL_VENDAS</v>
      </c>
      <c r="E13" s="52" t="str">
        <f>_xlfn.CONCAT("CARGA_",C13)</f>
        <v>CARGA_DIM_CANAL_VENDAS</v>
      </c>
      <c r="F13" s="81" t="s">
        <v>226</v>
      </c>
      <c r="G13" s="82"/>
    </row>
    <row r="14" spans="1:7" x14ac:dyDescent="0.25">
      <c r="A14" s="66"/>
      <c r="B14" s="41" t="s">
        <v>183</v>
      </c>
      <c r="C14" s="62"/>
      <c r="D14" s="62"/>
      <c r="E14" s="63"/>
      <c r="F14" s="83"/>
      <c r="G14" s="84"/>
    </row>
    <row r="15" spans="1:7" x14ac:dyDescent="0.25">
      <c r="A15" s="66"/>
      <c r="B15" s="41" t="s">
        <v>214</v>
      </c>
      <c r="C15" s="62"/>
      <c r="D15" s="62"/>
      <c r="E15" s="63"/>
      <c r="F15" s="83"/>
      <c r="G15" s="84"/>
    </row>
    <row r="16" spans="1:7" x14ac:dyDescent="0.25">
      <c r="A16" s="66"/>
      <c r="B16" s="41" t="s">
        <v>224</v>
      </c>
      <c r="C16" s="62"/>
      <c r="D16" s="62"/>
      <c r="E16" s="63"/>
      <c r="F16" s="83"/>
      <c r="G16" s="84"/>
    </row>
    <row r="17" spans="1:7" x14ac:dyDescent="0.25">
      <c r="A17" s="66"/>
      <c r="B17" s="41" t="s">
        <v>209</v>
      </c>
      <c r="C17" s="62"/>
      <c r="D17" s="62"/>
      <c r="E17" s="63"/>
      <c r="F17" s="83"/>
      <c r="G17" s="84"/>
    </row>
    <row r="18" spans="1:7" ht="15.75" thickBot="1" x14ac:dyDescent="0.3">
      <c r="A18" s="66"/>
      <c r="B18" s="41" t="s">
        <v>208</v>
      </c>
      <c r="C18" s="62"/>
      <c r="D18" s="62"/>
      <c r="E18" s="63"/>
      <c r="F18" s="83"/>
      <c r="G18" s="84"/>
    </row>
    <row r="19" spans="1:7" x14ac:dyDescent="0.25">
      <c r="A19" s="67" t="s">
        <v>82</v>
      </c>
      <c r="B19" s="37" t="s">
        <v>186</v>
      </c>
      <c r="C19" s="71" t="s">
        <v>216</v>
      </c>
      <c r="D19" s="69" t="str">
        <f>_xlfn.CONCAT("SELECT TOP 10 * FROM ",C19)</f>
        <v>SELECT TOP 10 * FROM DIM_TIPO_MAT</v>
      </c>
      <c r="E19" s="52" t="str">
        <f>_xlfn.CONCAT("CARGA_",C19)</f>
        <v>CARGA_DIM_TIPO_MAT</v>
      </c>
      <c r="F19" s="28"/>
      <c r="G19" s="29"/>
    </row>
    <row r="20" spans="1:7" ht="15.75" thickBot="1" x14ac:dyDescent="0.3">
      <c r="A20" s="68"/>
      <c r="B20" s="38" t="s">
        <v>224</v>
      </c>
      <c r="C20" s="72"/>
      <c r="D20" s="70"/>
      <c r="E20" s="53"/>
      <c r="F20" s="30"/>
      <c r="G20" s="31"/>
    </row>
    <row r="21" spans="1:7" x14ac:dyDescent="0.25">
      <c r="A21" s="96" t="s">
        <v>83</v>
      </c>
      <c r="B21" s="39" t="s">
        <v>187</v>
      </c>
      <c r="C21" s="56" t="s">
        <v>217</v>
      </c>
      <c r="D21" s="56" t="str">
        <f t="shared" ref="D21:D30" si="0">_xlfn.CONCAT("SELECT TOP 10 * FROM ",C21)</f>
        <v>SELECT TOP 10 * FROM DIM_LINHA_PRODUTO</v>
      </c>
      <c r="E21" s="90" t="str">
        <f>_xlfn.CONCAT("CARGA_",C21)</f>
        <v>CARGA_DIM_LINHA_PRODUTO</v>
      </c>
      <c r="F21" s="73"/>
      <c r="G21" s="76"/>
    </row>
    <row r="22" spans="1:7" ht="15.75" thickBot="1" x14ac:dyDescent="0.3">
      <c r="A22" s="97"/>
      <c r="B22" s="41" t="s">
        <v>224</v>
      </c>
      <c r="C22" s="57"/>
      <c r="D22" s="57"/>
      <c r="E22" s="91"/>
      <c r="F22" s="75"/>
      <c r="G22" s="78"/>
    </row>
    <row r="23" spans="1:7" x14ac:dyDescent="0.25">
      <c r="A23" s="98" t="s">
        <v>84</v>
      </c>
      <c r="B23" s="37" t="s">
        <v>188</v>
      </c>
      <c r="C23" s="71" t="s">
        <v>218</v>
      </c>
      <c r="D23" s="71" t="str">
        <f t="shared" si="0"/>
        <v>SELECT TOP 10 * FROM DIM_SUB_CATEGORIA</v>
      </c>
      <c r="E23" s="90" t="str">
        <f>_xlfn.CONCAT("CARGA_",C23)</f>
        <v>CARGA_DIM_SUB_CATEGORIA</v>
      </c>
      <c r="F23" s="85"/>
      <c r="G23" s="79"/>
    </row>
    <row r="24" spans="1:7" ht="15.75" thickBot="1" x14ac:dyDescent="0.3">
      <c r="A24" s="99"/>
      <c r="B24" s="38" t="s">
        <v>224</v>
      </c>
      <c r="C24" s="72"/>
      <c r="D24" s="72"/>
      <c r="E24" s="91"/>
      <c r="F24" s="86"/>
      <c r="G24" s="80"/>
    </row>
    <row r="25" spans="1:7" x14ac:dyDescent="0.25">
      <c r="A25" s="92" t="s">
        <v>85</v>
      </c>
      <c r="B25" s="41" t="s">
        <v>189</v>
      </c>
      <c r="C25" s="56" t="s">
        <v>219</v>
      </c>
      <c r="D25" s="56" t="str">
        <f t="shared" si="0"/>
        <v>SELECT TOP 10 * FROM DIM_MATERIAL</v>
      </c>
      <c r="E25" s="52" t="str">
        <f>_xlfn.CONCAT("CARGA_",C25)</f>
        <v>CARGA_DIM_MATERIAL</v>
      </c>
      <c r="F25" s="73"/>
      <c r="G25" s="76"/>
    </row>
    <row r="26" spans="1:7" x14ac:dyDescent="0.25">
      <c r="A26" s="93"/>
      <c r="B26" s="41" t="s">
        <v>216</v>
      </c>
      <c r="C26" s="62"/>
      <c r="D26" s="62"/>
      <c r="E26" s="63"/>
      <c r="F26" s="74"/>
      <c r="G26" s="77"/>
    </row>
    <row r="27" spans="1:7" x14ac:dyDescent="0.25">
      <c r="A27" s="93"/>
      <c r="B27" s="41" t="s">
        <v>217</v>
      </c>
      <c r="C27" s="62"/>
      <c r="D27" s="62"/>
      <c r="E27" s="63"/>
      <c r="F27" s="74"/>
      <c r="G27" s="77"/>
    </row>
    <row r="28" spans="1:7" x14ac:dyDescent="0.25">
      <c r="A28" s="93"/>
      <c r="B28" s="41" t="s">
        <v>218</v>
      </c>
      <c r="C28" s="62"/>
      <c r="D28" s="62"/>
      <c r="E28" s="63"/>
      <c r="F28" s="74"/>
      <c r="G28" s="77"/>
    </row>
    <row r="29" spans="1:7" ht="15.75" thickBot="1" x14ac:dyDescent="0.3">
      <c r="A29" s="94"/>
      <c r="B29" s="41" t="s">
        <v>224</v>
      </c>
      <c r="C29" s="62"/>
      <c r="D29" s="62"/>
      <c r="E29" s="63"/>
      <c r="F29" s="75"/>
      <c r="G29" s="78"/>
    </row>
    <row r="30" spans="1:7" x14ac:dyDescent="0.25">
      <c r="A30" s="87" t="s">
        <v>91</v>
      </c>
      <c r="B30" s="37" t="s">
        <v>190</v>
      </c>
      <c r="C30" s="71" t="s">
        <v>220</v>
      </c>
      <c r="D30" s="71" t="str">
        <f t="shared" si="0"/>
        <v>SELECT TOP 10 * FROM DIM_MATERIAL_CUSTO</v>
      </c>
      <c r="E30" s="52" t="str">
        <f>_xlfn.CONCAT("CARGA_",C30)</f>
        <v>CARGA_DIM_MATERIAL_CUSTO</v>
      </c>
      <c r="F30" s="28"/>
      <c r="G30" s="29"/>
    </row>
    <row r="31" spans="1:7" x14ac:dyDescent="0.25">
      <c r="A31" s="88"/>
      <c r="B31" s="34" t="s">
        <v>224</v>
      </c>
      <c r="C31" s="95"/>
      <c r="D31" s="95"/>
      <c r="E31" s="63"/>
      <c r="G31" s="32"/>
    </row>
    <row r="32" spans="1:7" ht="15.75" thickBot="1" x14ac:dyDescent="0.3">
      <c r="A32" s="89"/>
      <c r="B32" s="42" t="s">
        <v>219</v>
      </c>
      <c r="C32" s="72"/>
      <c r="D32" s="72"/>
      <c r="E32" s="53"/>
      <c r="F32" s="30"/>
      <c r="G32" s="31"/>
    </row>
    <row r="33" x14ac:dyDescent="0.25"/>
  </sheetData>
  <mergeCells count="43">
    <mergeCell ref="A30:A32"/>
    <mergeCell ref="E23:E24"/>
    <mergeCell ref="C21:C22"/>
    <mergeCell ref="D21:D22"/>
    <mergeCell ref="E21:E22"/>
    <mergeCell ref="E30:E32"/>
    <mergeCell ref="A25:A29"/>
    <mergeCell ref="C30:C32"/>
    <mergeCell ref="D30:D32"/>
    <mergeCell ref="C25:C29"/>
    <mergeCell ref="D25:D29"/>
    <mergeCell ref="E25:E29"/>
    <mergeCell ref="A21:A22"/>
    <mergeCell ref="A23:A24"/>
    <mergeCell ref="C23:C24"/>
    <mergeCell ref="D23:D24"/>
    <mergeCell ref="F25:F29"/>
    <mergeCell ref="G25:G29"/>
    <mergeCell ref="G21:G22"/>
    <mergeCell ref="G23:G24"/>
    <mergeCell ref="F13:G18"/>
    <mergeCell ref="F21:F22"/>
    <mergeCell ref="F23:F24"/>
    <mergeCell ref="A13:A18"/>
    <mergeCell ref="A19:A20"/>
    <mergeCell ref="D19:D20"/>
    <mergeCell ref="C19:C20"/>
    <mergeCell ref="E19:E20"/>
    <mergeCell ref="F8:F9"/>
    <mergeCell ref="G8:G9"/>
    <mergeCell ref="F10:F11"/>
    <mergeCell ref="G10:G11"/>
    <mergeCell ref="C13:C18"/>
    <mergeCell ref="D13:D18"/>
    <mergeCell ref="E13:E18"/>
    <mergeCell ref="C8:C9"/>
    <mergeCell ref="D8:D9"/>
    <mergeCell ref="A8:A9"/>
    <mergeCell ref="E8:E9"/>
    <mergeCell ref="A10:A11"/>
    <mergeCell ref="C10:C11"/>
    <mergeCell ref="D10:D11"/>
    <mergeCell ref="E10:E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3A8A-6DFE-4513-8F56-447CA637F1B4}">
  <sheetPr>
    <tabColor rgb="FF7030A0"/>
  </sheetPr>
  <dimension ref="A1:H18"/>
  <sheetViews>
    <sheetView showGridLines="0" showRowColHeaders="0" zoomScale="85" zoomScaleNormal="85" workbookViewId="0"/>
  </sheetViews>
  <sheetFormatPr defaultColWidth="0" defaultRowHeight="15" zeroHeight="1" x14ac:dyDescent="0.25"/>
  <cols>
    <col min="1" max="1" width="37.42578125" bestFit="1" customWidth="1"/>
    <col min="2" max="2" width="23.7109375" bestFit="1" customWidth="1"/>
    <col min="3" max="3" width="18.140625" customWidth="1"/>
    <col min="4" max="4" width="37.85546875" bestFit="1" customWidth="1"/>
    <col min="5" max="5" width="21.42578125" bestFit="1" customWidth="1"/>
    <col min="6" max="6" width="41" bestFit="1" customWidth="1"/>
    <col min="7" max="7" width="100.42578125" bestFit="1" customWidth="1"/>
    <col min="8" max="8" width="9.140625" customWidth="1"/>
    <col min="9" max="16384" width="9.140625" hidden="1"/>
  </cols>
  <sheetData>
    <row r="1" spans="1:7" x14ac:dyDescent="0.25"/>
    <row r="2" spans="1:7" ht="19.5" thickBot="1" x14ac:dyDescent="0.35">
      <c r="A2" s="44" t="s">
        <v>40</v>
      </c>
      <c r="B2" s="12" t="s">
        <v>39</v>
      </c>
      <c r="C2" s="13" t="s">
        <v>50</v>
      </c>
      <c r="D2" s="14" t="s">
        <v>89</v>
      </c>
      <c r="E2" s="15" t="s">
        <v>199</v>
      </c>
      <c r="F2" s="16" t="s">
        <v>202</v>
      </c>
      <c r="G2" s="17" t="s">
        <v>203</v>
      </c>
    </row>
    <row r="3" spans="1:7" x14ac:dyDescent="0.25">
      <c r="A3" s="54" t="s">
        <v>227</v>
      </c>
      <c r="B3" s="47" t="s">
        <v>224</v>
      </c>
      <c r="C3" s="101" t="s">
        <v>41</v>
      </c>
      <c r="D3" s="104" t="str">
        <f>_xlfn.CONCAT("SELECT TOP 10 * FROM ",Fato!$C3)</f>
        <v>SELECT TOP 10 * FROM FATO_VENDA</v>
      </c>
      <c r="E3" s="104" t="str">
        <f>_xlfn.CONCAT("CARGA_",Fato!$C3)</f>
        <v>CARGA_FATO_VENDA</v>
      </c>
      <c r="F3" s="92" t="s">
        <v>201</v>
      </c>
      <c r="G3" s="60" t="s">
        <v>204</v>
      </c>
    </row>
    <row r="4" spans="1:7" x14ac:dyDescent="0.25">
      <c r="A4" s="66"/>
      <c r="B4" s="46" t="s">
        <v>191</v>
      </c>
      <c r="C4" s="102"/>
      <c r="D4" s="105"/>
      <c r="E4" s="105"/>
      <c r="F4" s="93"/>
      <c r="G4" s="100"/>
    </row>
    <row r="5" spans="1:7" x14ac:dyDescent="0.25">
      <c r="A5" s="66"/>
      <c r="B5" s="45" t="s">
        <v>192</v>
      </c>
      <c r="C5" s="102"/>
      <c r="D5" s="105"/>
      <c r="E5" s="105"/>
      <c r="F5" s="93"/>
      <c r="G5" s="100"/>
    </row>
    <row r="6" spans="1:7" x14ac:dyDescent="0.25">
      <c r="A6" s="66"/>
      <c r="B6" s="46" t="s">
        <v>214</v>
      </c>
      <c r="C6" s="102"/>
      <c r="D6" s="105"/>
      <c r="E6" s="105"/>
      <c r="F6" s="93"/>
      <c r="G6" s="100"/>
    </row>
    <row r="7" spans="1:7" ht="15.75" thickBot="1" x14ac:dyDescent="0.3">
      <c r="A7" s="55"/>
      <c r="B7" s="48" t="s">
        <v>219</v>
      </c>
      <c r="C7" s="103"/>
      <c r="D7" s="106"/>
      <c r="E7" s="106"/>
      <c r="F7" s="94"/>
      <c r="G7" s="61"/>
    </row>
    <row r="8" spans="1:7" x14ac:dyDescent="0.25">
      <c r="A8" s="54" t="s">
        <v>88</v>
      </c>
      <c r="B8" s="47" t="s">
        <v>193</v>
      </c>
      <c r="C8" s="101" t="s">
        <v>194</v>
      </c>
      <c r="D8" s="92" t="str">
        <f>_xlfn.CONCAT("SELECT TOP 10 * FROM ",Fato!$C8)</f>
        <v>SELECT TOP 10 * FROM FATO_META</v>
      </c>
      <c r="E8" s="52" t="str">
        <f>_xlfn.CONCAT("CARGA_",Fato!$C8)</f>
        <v>CARGA_FATO_META</v>
      </c>
      <c r="F8" s="73"/>
      <c r="G8" s="60" t="s">
        <v>228</v>
      </c>
    </row>
    <row r="9" spans="1:7" x14ac:dyDescent="0.25">
      <c r="A9" s="66"/>
      <c r="B9" s="46" t="s">
        <v>224</v>
      </c>
      <c r="C9" s="102"/>
      <c r="D9" s="93"/>
      <c r="E9" s="63"/>
      <c r="F9" s="74"/>
      <c r="G9" s="100"/>
    </row>
    <row r="10" spans="1:7" ht="15.75" thickBot="1" x14ac:dyDescent="0.3">
      <c r="A10" s="55"/>
      <c r="B10" s="48" t="s">
        <v>209</v>
      </c>
      <c r="C10" s="103"/>
      <c r="D10" s="94"/>
      <c r="E10" s="53"/>
      <c r="F10" s="75"/>
      <c r="G10" s="61"/>
    </row>
    <row r="11" spans="1:7" x14ac:dyDescent="0.25"/>
    <row r="12" spans="1:7" hidden="1" x14ac:dyDescent="0.25">
      <c r="A12" s="43"/>
    </row>
    <row r="18" spans="8:8" hidden="1" x14ac:dyDescent="0.25">
      <c r="H18" t="s">
        <v>225</v>
      </c>
    </row>
  </sheetData>
  <mergeCells count="12">
    <mergeCell ref="G8:G10"/>
    <mergeCell ref="G3:G7"/>
    <mergeCell ref="A3:A7"/>
    <mergeCell ref="C3:C7"/>
    <mergeCell ref="D3:D7"/>
    <mergeCell ref="E3:E7"/>
    <mergeCell ref="F3:F7"/>
    <mergeCell ref="A8:A10"/>
    <mergeCell ref="C8:C10"/>
    <mergeCell ref="D8:D10"/>
    <mergeCell ref="E8:E10"/>
    <mergeCell ref="F8:F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AA730-D8BE-4E40-9EA9-67F0CD1FF9E8}">
  <sheetPr>
    <tabColor theme="1" tint="0.249977111117893"/>
  </sheetPr>
  <dimension ref="A1:C23"/>
  <sheetViews>
    <sheetView showGridLines="0" showRowColHeaders="0" workbookViewId="0"/>
  </sheetViews>
  <sheetFormatPr defaultColWidth="0" defaultRowHeight="15" zeroHeight="1" x14ac:dyDescent="0.25"/>
  <cols>
    <col min="1" max="1" width="37.42578125" bestFit="1" customWidth="1"/>
    <col min="2" max="2" width="24.5703125" bestFit="1" customWidth="1"/>
    <col min="3" max="3" width="40.5703125" bestFit="1" customWidth="1"/>
    <col min="4" max="4" width="9.140625" customWidth="1"/>
    <col min="5" max="16384" width="9.140625" hidden="1"/>
  </cols>
  <sheetData>
    <row r="1" spans="1:3" x14ac:dyDescent="0.25"/>
    <row r="2" spans="1:3" x14ac:dyDescent="0.25">
      <c r="A2" s="10" t="s">
        <v>40</v>
      </c>
      <c r="B2" s="10" t="s">
        <v>205</v>
      </c>
      <c r="C2" s="10" t="s">
        <v>206</v>
      </c>
    </row>
    <row r="3" spans="1:3" x14ac:dyDescent="0.25">
      <c r="A3" t="s">
        <v>72</v>
      </c>
      <c r="B3" t="s">
        <v>174</v>
      </c>
      <c r="C3" t="str">
        <f>_xlfn.CONCAT("TRUNCATE TABLE ",Tabela8[[#This Row],[Tabela TRUNCADA]],";")</f>
        <v>TRUNCATE TABLE STG_UF;</v>
      </c>
    </row>
    <row r="4" spans="1:3" x14ac:dyDescent="0.25">
      <c r="A4" t="s">
        <v>53</v>
      </c>
      <c r="B4" t="s">
        <v>175</v>
      </c>
      <c r="C4" t="str">
        <f>_xlfn.CONCAT("TRUNCATE TABLE ",Tabela8[[#This Row],[Tabela TRUNCADA]],";")</f>
        <v>TRUNCATE TABLE STG_CIDADES;</v>
      </c>
    </row>
    <row r="5" spans="1:3" x14ac:dyDescent="0.25">
      <c r="A5" t="s">
        <v>51</v>
      </c>
      <c r="B5" t="s">
        <v>176</v>
      </c>
      <c r="C5" t="str">
        <f>_xlfn.CONCAT("TRUNCATE TABLE ",Tabela8[[#This Row],[Tabela TRUNCADA]],";")</f>
        <v>TRUNCATE TABLE STG_EMPRESA;</v>
      </c>
    </row>
    <row r="6" spans="1:3" x14ac:dyDescent="0.25">
      <c r="A6" t="s">
        <v>73</v>
      </c>
      <c r="B6" t="s">
        <v>177</v>
      </c>
      <c r="C6" t="str">
        <f>_xlfn.CONCAT("TRUNCATE TABLE ",Tabela8[[#This Row],[Tabela TRUNCADA]],";")</f>
        <v>TRUNCATE TABLE STG_CLIENTES;</v>
      </c>
    </row>
    <row r="7" spans="1:3" x14ac:dyDescent="0.25">
      <c r="A7" t="s">
        <v>74</v>
      </c>
      <c r="B7" t="s">
        <v>178</v>
      </c>
      <c r="C7" t="str">
        <f>_xlfn.CONCAT("TRUNCATE TABLE ",Tabela8[[#This Row],[Tabela TRUNCADA]],";")</f>
        <v>TRUNCATE TABLE STG_COND_PAGTO;</v>
      </c>
    </row>
    <row r="8" spans="1:3" x14ac:dyDescent="0.25">
      <c r="A8" t="s">
        <v>75</v>
      </c>
      <c r="B8" t="s">
        <v>179</v>
      </c>
      <c r="C8" t="str">
        <f>_xlfn.CONCAT("TRUNCATE TABLE ",Tabela8[[#This Row],[Tabela TRUNCADA]],";")</f>
        <v>TRUNCATE TABLE STG_COND_PAGTO_DET;</v>
      </c>
    </row>
    <row r="9" spans="1:3" x14ac:dyDescent="0.25">
      <c r="A9" t="s">
        <v>76</v>
      </c>
      <c r="B9" t="s">
        <v>180</v>
      </c>
      <c r="C9" t="str">
        <f>_xlfn.CONCAT("TRUNCATE TABLE ",Tabela8[[#This Row],[Tabela TRUNCADA]],";")</f>
        <v>TRUNCATE TABLE STG_CARGOS;</v>
      </c>
    </row>
    <row r="10" spans="1:3" x14ac:dyDescent="0.25">
      <c r="A10" t="s">
        <v>77</v>
      </c>
      <c r="B10" t="s">
        <v>181</v>
      </c>
      <c r="C10" t="str">
        <f>_xlfn.CONCAT("TRUNCATE TABLE ",Tabela8[[#This Row],[Tabela TRUNCADA]],";")</f>
        <v>TRUNCATE TABLE STG_FUNCIONARIO;</v>
      </c>
    </row>
    <row r="11" spans="1:3" x14ac:dyDescent="0.25">
      <c r="A11" t="s">
        <v>78</v>
      </c>
      <c r="B11" t="s">
        <v>182</v>
      </c>
      <c r="C11" t="str">
        <f>_xlfn.CONCAT("TRUNCATE TABLE ",Tabela8[[#This Row],[Tabela TRUNCADA]],";")</f>
        <v>TRUNCATE TABLE STG_CANAL_VENDAS_G_V;</v>
      </c>
    </row>
    <row r="12" spans="1:3" x14ac:dyDescent="0.25">
      <c r="A12" t="s">
        <v>79</v>
      </c>
      <c r="B12" t="s">
        <v>183</v>
      </c>
      <c r="C12" t="str">
        <f>_xlfn.CONCAT("TRUNCATE TABLE ",Tabela8[[#This Row],[Tabela TRUNCADA]],";")</f>
        <v>TRUNCATE TABLE STG_CANAL_VENDAS_V_C;</v>
      </c>
    </row>
    <row r="13" spans="1:3" x14ac:dyDescent="0.25">
      <c r="A13" t="s">
        <v>80</v>
      </c>
      <c r="B13" t="s">
        <v>184</v>
      </c>
      <c r="C13" t="str">
        <f>_xlfn.CONCAT("TRUNCATE TABLE ",Tabela8[[#This Row],[Tabela TRUNCADA]],";")</f>
        <v>TRUNCATE TABLE STG_VENDEDORES;</v>
      </c>
    </row>
    <row r="14" spans="1:3" x14ac:dyDescent="0.25">
      <c r="A14" t="s">
        <v>81</v>
      </c>
      <c r="B14" t="s">
        <v>185</v>
      </c>
      <c r="C14" t="str">
        <f>_xlfn.CONCAT("TRUNCATE TABLE ",Tabela8[[#This Row],[Tabela TRUNCADA]],";")</f>
        <v>TRUNCATE TABLE STG_GERENTES;</v>
      </c>
    </row>
    <row r="15" spans="1:3" x14ac:dyDescent="0.25">
      <c r="A15" t="s">
        <v>82</v>
      </c>
      <c r="B15" t="s">
        <v>186</v>
      </c>
      <c r="C15" t="str">
        <f>_xlfn.CONCAT("TRUNCATE TABLE ",Tabela8[[#This Row],[Tabela TRUNCADA]],";")</f>
        <v>TRUNCATE TABLE STG_TIPO_MAT;</v>
      </c>
    </row>
    <row r="16" spans="1:3" x14ac:dyDescent="0.25">
      <c r="A16" t="s">
        <v>83</v>
      </c>
      <c r="B16" t="s">
        <v>187</v>
      </c>
      <c r="C16" t="str">
        <f>_xlfn.CONCAT("TRUNCATE TABLE ",Tabela8[[#This Row],[Tabela TRUNCADA]],";")</f>
        <v>TRUNCATE TABLE STG_LINHA_PRODUTO;</v>
      </c>
    </row>
    <row r="17" spans="1:3" x14ac:dyDescent="0.25">
      <c r="A17" t="s">
        <v>84</v>
      </c>
      <c r="B17" t="s">
        <v>188</v>
      </c>
      <c r="C17" t="str">
        <f>_xlfn.CONCAT("TRUNCATE TABLE ",Tabela8[[#This Row],[Tabela TRUNCADA]],";")</f>
        <v>TRUNCATE TABLE STG_SUB_CATEGORIA;</v>
      </c>
    </row>
    <row r="18" spans="1:3" x14ac:dyDescent="0.25">
      <c r="A18" t="s">
        <v>85</v>
      </c>
      <c r="B18" t="s">
        <v>189</v>
      </c>
      <c r="C18" t="str">
        <f>_xlfn.CONCAT("TRUNCATE TABLE ",Tabela8[[#This Row],[Tabela TRUNCADA]],";")</f>
        <v>TRUNCATE TABLE STG_MATERIAL;</v>
      </c>
    </row>
    <row r="19" spans="1:3" x14ac:dyDescent="0.25">
      <c r="A19" t="s">
        <v>91</v>
      </c>
      <c r="B19" t="s">
        <v>190</v>
      </c>
      <c r="C19" t="str">
        <f>_xlfn.CONCAT("TRUNCATE TABLE ",Tabela8[[#This Row],[Tabela TRUNCADA]],";")</f>
        <v>TRUNCATE TABLE STG_MATERIAL_CUSTO;</v>
      </c>
    </row>
    <row r="20" spans="1:3" x14ac:dyDescent="0.25">
      <c r="A20" t="s">
        <v>86</v>
      </c>
      <c r="B20" t="s">
        <v>191</v>
      </c>
      <c r="C20" t="str">
        <f>_xlfn.CONCAT("TRUNCATE TABLE ",Tabela8[[#This Row],[Tabela TRUNCADA]],";")</f>
        <v>TRUNCATE TABLE STG_NOTA_FISCAL;</v>
      </c>
    </row>
    <row r="21" spans="1:3" x14ac:dyDescent="0.25">
      <c r="A21" t="s">
        <v>87</v>
      </c>
      <c r="B21" t="s">
        <v>192</v>
      </c>
      <c r="C21" t="str">
        <f>_xlfn.CONCAT("TRUNCATE TABLE ",Tabela8[[#This Row],[Tabela TRUNCADA]],";")</f>
        <v>TRUNCATE TABLE STG_NOTA_FISCAL_ITENS;</v>
      </c>
    </row>
    <row r="22" spans="1:3" x14ac:dyDescent="0.25">
      <c r="A22" t="s">
        <v>88</v>
      </c>
      <c r="B22" t="s">
        <v>193</v>
      </c>
      <c r="C22" t="str">
        <f>_xlfn.CONCAT("TRUNCATE TABLE ",Tabela8[[#This Row],[Tabela TRUNCADA]],";")</f>
        <v>TRUNCATE TABLE STG_META_VENDAS;</v>
      </c>
    </row>
    <row r="23" spans="1:3" x14ac:dyDescent="0.25"/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A6BB-6324-46C3-8FA1-7A647BC612DC}">
  <sheetPr>
    <tabColor rgb="FFFFC000"/>
  </sheetPr>
  <dimension ref="A1:B27"/>
  <sheetViews>
    <sheetView showGridLines="0" showRowColHeaders="0" workbookViewId="0">
      <selection activeCell="B5" sqref="B5"/>
    </sheetView>
  </sheetViews>
  <sheetFormatPr defaultColWidth="0" defaultRowHeight="15" customHeight="1" zeroHeight="1" x14ac:dyDescent="0.25"/>
  <cols>
    <col min="1" max="1" width="28.28515625" bestFit="1" customWidth="1"/>
    <col min="2" max="2" width="139.5703125" bestFit="1" customWidth="1"/>
    <col min="3" max="3" width="9.140625" customWidth="1"/>
    <col min="4" max="16384" width="9.140625" hidden="1"/>
  </cols>
  <sheetData>
    <row r="1" spans="1:2" x14ac:dyDescent="0.25"/>
    <row r="2" spans="1:2" x14ac:dyDescent="0.25">
      <c r="A2" s="115" t="s">
        <v>42</v>
      </c>
      <c r="B2" t="s">
        <v>92</v>
      </c>
    </row>
    <row r="3" spans="1:2" x14ac:dyDescent="0.25">
      <c r="A3" s="115" t="s">
        <v>231</v>
      </c>
      <c r="B3" s="111" t="s">
        <v>230</v>
      </c>
    </row>
    <row r="4" spans="1:2" x14ac:dyDescent="0.25">
      <c r="A4" s="115" t="s">
        <v>233</v>
      </c>
      <c r="B4" s="111" t="s">
        <v>232</v>
      </c>
    </row>
    <row r="5" spans="1:2" ht="48" x14ac:dyDescent="0.25">
      <c r="A5" s="115" t="s">
        <v>235</v>
      </c>
      <c r="B5" s="112" t="s">
        <v>234</v>
      </c>
    </row>
    <row r="6" spans="1:2" ht="48" x14ac:dyDescent="0.25">
      <c r="A6" s="115" t="s">
        <v>237</v>
      </c>
      <c r="B6" s="112" t="s">
        <v>236</v>
      </c>
    </row>
    <row r="7" spans="1:2" x14ac:dyDescent="0.25">
      <c r="A7" s="115" t="s">
        <v>239</v>
      </c>
      <c r="B7" s="111" t="s">
        <v>238</v>
      </c>
    </row>
    <row r="8" spans="1:2" x14ac:dyDescent="0.25">
      <c r="A8" s="115" t="s">
        <v>241</v>
      </c>
      <c r="B8" s="111" t="s">
        <v>240</v>
      </c>
    </row>
    <row r="9" spans="1:2" x14ac:dyDescent="0.25">
      <c r="A9" s="116" t="s">
        <v>243</v>
      </c>
      <c r="B9" s="113" t="s">
        <v>242</v>
      </c>
    </row>
    <row r="10" spans="1:2" x14ac:dyDescent="0.25">
      <c r="A10" s="116" t="s">
        <v>245</v>
      </c>
      <c r="B10" s="113" t="s">
        <v>244</v>
      </c>
    </row>
    <row r="11" spans="1:2" x14ac:dyDescent="0.25">
      <c r="A11" s="115" t="s">
        <v>247</v>
      </c>
      <c r="B11" s="114" t="s">
        <v>246</v>
      </c>
    </row>
    <row r="12" spans="1:2" x14ac:dyDescent="0.25">
      <c r="A12" s="115" t="s">
        <v>249</v>
      </c>
      <c r="B12" s="114" t="s">
        <v>248</v>
      </c>
    </row>
    <row r="13" spans="1:2" x14ac:dyDescent="0.25">
      <c r="A13" s="115" t="s">
        <v>251</v>
      </c>
      <c r="B13" s="114" t="s">
        <v>250</v>
      </c>
    </row>
    <row r="14" spans="1:2" ht="75" x14ac:dyDescent="0.25">
      <c r="A14" s="115" t="s">
        <v>253</v>
      </c>
      <c r="B14" s="113" t="s">
        <v>252</v>
      </c>
    </row>
    <row r="15" spans="1:2" ht="60" x14ac:dyDescent="0.25">
      <c r="A15" s="116" t="s">
        <v>255</v>
      </c>
      <c r="B15" s="113" t="s">
        <v>254</v>
      </c>
    </row>
    <row r="16" spans="1:2" ht="90" x14ac:dyDescent="0.25">
      <c r="A16" s="116" t="s">
        <v>256</v>
      </c>
      <c r="B16" s="113" t="s">
        <v>257</v>
      </c>
    </row>
    <row r="17" spans="1:2" ht="90" x14ac:dyDescent="0.25">
      <c r="A17" s="115" t="s">
        <v>259</v>
      </c>
      <c r="B17" s="113" t="s">
        <v>258</v>
      </c>
    </row>
    <row r="18" spans="1:2" x14ac:dyDescent="0.25">
      <c r="A18" s="115" t="s">
        <v>261</v>
      </c>
      <c r="B18" s="113" t="s">
        <v>260</v>
      </c>
    </row>
    <row r="19" spans="1:2" x14ac:dyDescent="0.25">
      <c r="A19" s="115" t="s">
        <v>263</v>
      </c>
      <c r="B19" s="113" t="s">
        <v>262</v>
      </c>
    </row>
    <row r="20" spans="1:2" x14ac:dyDescent="0.25">
      <c r="A20" s="115" t="s">
        <v>264</v>
      </c>
      <c r="B20" s="111" t="s">
        <v>265</v>
      </c>
    </row>
    <row r="21" spans="1:2" x14ac:dyDescent="0.25">
      <c r="A21" s="115" t="s">
        <v>267</v>
      </c>
      <c r="B21" s="111" t="s">
        <v>266</v>
      </c>
    </row>
    <row r="22" spans="1:2" x14ac:dyDescent="0.25">
      <c r="A22" s="115" t="s">
        <v>269</v>
      </c>
      <c r="B22" s="114" t="s">
        <v>268</v>
      </c>
    </row>
    <row r="23" spans="1:2" x14ac:dyDescent="0.25">
      <c r="A23" s="115" t="s">
        <v>271</v>
      </c>
      <c r="B23" s="114" t="s">
        <v>270</v>
      </c>
    </row>
    <row r="24" spans="1:2" x14ac:dyDescent="0.25">
      <c r="A24" s="115" t="s">
        <v>272</v>
      </c>
      <c r="B24" s="114" t="s">
        <v>273</v>
      </c>
    </row>
    <row r="25" spans="1:2" x14ac:dyDescent="0.25">
      <c r="A25" s="115"/>
    </row>
    <row r="26" spans="1:2" ht="16.5" customHeight="1" x14ac:dyDescent="0.25"/>
    <row r="27" spans="1:2" ht="1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Atividades</vt:lpstr>
      <vt:lpstr>Metadados ERP</vt:lpstr>
      <vt:lpstr>Staging</vt:lpstr>
      <vt:lpstr>Dimensao</vt:lpstr>
      <vt:lpstr>Fato</vt:lpstr>
      <vt:lpstr>TRUNCATE STAGE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ANTONIO DA ROSA</dc:creator>
  <cp:lastModifiedBy>Smaley Marques</cp:lastModifiedBy>
  <dcterms:created xsi:type="dcterms:W3CDTF">2019-10-25T12:10:27Z</dcterms:created>
  <dcterms:modified xsi:type="dcterms:W3CDTF">2024-05-31T00:35:32Z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e202607f-7177-4e16-a6fe-bc6f1839e045</vt:lpwstr>
  </property>
</Properties>
</file>