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8800" windowHeight="11760"/>
  </bookViews>
  <sheets>
    <sheet name="出库单" sheetId="24" r:id="rId1"/>
  </sheets>
  <definedNames>
    <definedName name="_xlnm.Print_Area" localSheetId="0">出库单!$A$1:$J$64</definedName>
  </definedNames>
  <calcPr calcId="144525"/>
</workbook>
</file>

<file path=xl/calcChain.xml><?xml version="1.0" encoding="utf-8"?>
<calcChain xmlns="http://schemas.openxmlformats.org/spreadsheetml/2006/main">
  <c r="F9" i="24" l="1"/>
  <c r="F10" i="24"/>
  <c r="F11" i="24"/>
  <c r="G19" i="24"/>
  <c r="F23" i="24"/>
  <c r="F24" i="24"/>
  <c r="F25" i="24"/>
  <c r="F26" i="24"/>
  <c r="K26" i="24"/>
  <c r="K29" i="24"/>
  <c r="F32" i="24"/>
  <c r="G32" i="24"/>
  <c r="F33" i="24"/>
  <c r="F36" i="24"/>
  <c r="G36" i="24"/>
  <c r="K36" i="24"/>
  <c r="F37" i="24"/>
  <c r="G37" i="24"/>
  <c r="K37" i="24"/>
  <c r="K39" i="24"/>
  <c r="F43" i="24"/>
  <c r="G43" i="24"/>
  <c r="K43" i="24"/>
  <c r="K45" i="24"/>
  <c r="K46" i="24"/>
  <c r="K47" i="24"/>
  <c r="K48" i="24"/>
  <c r="K49" i="24"/>
  <c r="K50" i="24"/>
  <c r="K51" i="24"/>
  <c r="K52" i="24"/>
  <c r="F53" i="24"/>
  <c r="G53" i="24"/>
  <c r="K53" i="24"/>
</calcChain>
</file>

<file path=xl/sharedStrings.xml><?xml version="1.0" encoding="utf-8"?>
<sst xmlns="http://schemas.openxmlformats.org/spreadsheetml/2006/main" count="256" uniqueCount="132">
  <si>
    <t>工程编号</t>
  </si>
  <si>
    <t>大棚制作安装</t>
  </si>
  <si>
    <t>日期</t>
  </si>
  <si>
    <t>NFY-</t>
  </si>
  <si>
    <t>圆管大棚材料单</t>
  </si>
  <si>
    <t>6*30*3</t>
  </si>
  <si>
    <t>这是圆管连接的</t>
  </si>
  <si>
    <t>序号</t>
  </si>
  <si>
    <t>产品名称</t>
  </si>
  <si>
    <t>图示</t>
  </si>
  <si>
    <t>规格</t>
  </si>
  <si>
    <t>材质</t>
  </si>
  <si>
    <t>6*18</t>
  </si>
  <si>
    <t>6*15</t>
  </si>
  <si>
    <t>数量</t>
  </si>
  <si>
    <t>单位</t>
  </si>
  <si>
    <t>备注</t>
  </si>
  <si>
    <t>立柱</t>
  </si>
  <si>
    <t>1.5-∮48*2500</t>
  </si>
  <si>
    <t>板管</t>
  </si>
  <si>
    <t>PCS</t>
  </si>
  <si>
    <t>纵梁</t>
  </si>
  <si>
    <t>1.5-∮42*6000</t>
  </si>
  <si>
    <t>附加立柱</t>
  </si>
  <si>
    <t>1.2-∮25*2300</t>
  </si>
  <si>
    <t>拱管1</t>
  </si>
  <si>
    <t>1.2-∮25*6000</t>
  </si>
  <si>
    <t>拱高1500</t>
  </si>
  <si>
    <t>拱管2</t>
  </si>
  <si>
    <t>1.2-∮25*960</t>
  </si>
  <si>
    <t>一头缩口</t>
  </si>
  <si>
    <t>纵向拉杆</t>
  </si>
  <si>
    <t>纵向拉杆接头</t>
  </si>
  <si>
    <t>1.2-∮25*300</t>
  </si>
  <si>
    <t>两头缩口</t>
  </si>
  <si>
    <t>纵向拉杆固定接头</t>
  </si>
  <si>
    <t>一头缩口、一头打扁</t>
  </si>
  <si>
    <t>棚头横杆01</t>
  </si>
  <si>
    <t>1.2-∮25*5955</t>
  </si>
  <si>
    <t>两头打扁</t>
  </si>
  <si>
    <r>
      <t>棚头直杆0</t>
    </r>
    <r>
      <rPr>
        <sz val="12"/>
        <rFont val="宋体"/>
        <charset val="134"/>
      </rPr>
      <t>1-1</t>
    </r>
  </si>
  <si>
    <t>1.2-∮25*3700</t>
  </si>
  <si>
    <t>一头打扁</t>
  </si>
  <si>
    <r>
      <t>棚头直杆0</t>
    </r>
    <r>
      <rPr>
        <sz val="12"/>
        <rFont val="宋体"/>
        <charset val="134"/>
      </rPr>
      <t>1-2</t>
    </r>
  </si>
  <si>
    <t>1.2-∮25*3300</t>
  </si>
  <si>
    <t>三叉架横杆</t>
  </si>
  <si>
    <t>三叉架1</t>
  </si>
  <si>
    <t>1.2-∮25*1500</t>
  </si>
  <si>
    <t>三叉架2</t>
  </si>
  <si>
    <t>1.2-∮25*1800</t>
  </si>
  <si>
    <t>卷膜转动轴</t>
  </si>
  <si>
    <r>
      <t>1.2-∮</t>
    </r>
    <r>
      <rPr>
        <sz val="12"/>
        <rFont val="宋体"/>
        <charset val="134"/>
      </rPr>
      <t>25*6000</t>
    </r>
  </si>
  <si>
    <t>卷膜转动轴接头</t>
  </si>
  <si>
    <r>
      <t>1.2-∮</t>
    </r>
    <r>
      <rPr>
        <sz val="12"/>
        <rFont val="宋体"/>
        <charset val="134"/>
      </rPr>
      <t>25*300</t>
    </r>
  </si>
  <si>
    <r>
      <t>卷膜器固定杆0</t>
    </r>
    <r>
      <rPr>
        <sz val="12"/>
        <rFont val="宋体"/>
        <charset val="134"/>
      </rPr>
      <t>1</t>
    </r>
  </si>
  <si>
    <t>卷膜器固定杆2</t>
  </si>
  <si>
    <r>
      <t>1.2-∮</t>
    </r>
    <r>
      <rPr>
        <sz val="12"/>
        <rFont val="宋体"/>
        <charset val="134"/>
      </rPr>
      <t>25*200</t>
    </r>
  </si>
  <si>
    <t>单耳连接件1</t>
  </si>
  <si>
    <t>∮48*50</t>
  </si>
  <si>
    <t>焊角为∮20*65</t>
  </si>
  <si>
    <t>单耳连接件2</t>
  </si>
  <si>
    <t>∮48*120</t>
  </si>
  <si>
    <t>双耳连接件1</t>
  </si>
  <si>
    <t>双耳连接件2</t>
  </si>
  <si>
    <t>骑马铁（双）</t>
  </si>
  <si>
    <t>∮48*40</t>
  </si>
  <si>
    <t>骑马铁（单）</t>
  </si>
  <si>
    <t>附加立柱连接件</t>
  </si>
  <si>
    <t>纵梁内接件</t>
  </si>
  <si>
    <t xml:space="preserve">∮32*20 </t>
  </si>
  <si>
    <t>立柱附加钢筋</t>
  </si>
  <si>
    <r>
      <t>∮6</t>
    </r>
    <r>
      <rPr>
        <sz val="12"/>
        <rFont val="宋体"/>
        <charset val="134"/>
      </rPr>
      <t>*150</t>
    </r>
  </si>
  <si>
    <r>
      <t>Q</t>
    </r>
    <r>
      <rPr>
        <sz val="12"/>
        <rFont val="宋体"/>
        <charset val="134"/>
      </rPr>
      <t>235</t>
    </r>
  </si>
  <si>
    <t>水槽布</t>
  </si>
  <si>
    <t>宽60cm</t>
  </si>
  <si>
    <t>卡槽</t>
  </si>
  <si>
    <t>0.5*6000</t>
  </si>
  <si>
    <r>
      <t>0</t>
    </r>
    <r>
      <rPr>
        <sz val="12"/>
        <rFont val="宋体"/>
        <charset val="134"/>
      </rPr>
      <t>.5镀锌板</t>
    </r>
  </si>
  <si>
    <t>卡槽连接片</t>
  </si>
  <si>
    <t>0.5*120</t>
  </si>
  <si>
    <t>卡簧</t>
  </si>
  <si>
    <r>
      <t>∮3</t>
    </r>
    <r>
      <rPr>
        <sz val="12"/>
        <rFont val="宋体"/>
        <charset val="134"/>
      </rPr>
      <t>*2000</t>
    </r>
  </si>
  <si>
    <t>浸塑</t>
  </si>
  <si>
    <t>门（含配件）</t>
  </si>
  <si>
    <t>2000*2000</t>
  </si>
  <si>
    <t>夹箍</t>
  </si>
  <si>
    <t>∮25</t>
  </si>
  <si>
    <r>
      <t>0</t>
    </r>
    <r>
      <rPr>
        <sz val="12"/>
        <rFont val="宋体"/>
        <charset val="134"/>
      </rPr>
      <t>.8</t>
    </r>
    <r>
      <rPr>
        <sz val="12"/>
        <rFont val="宋体"/>
        <charset val="134"/>
      </rPr>
      <t>镀锌板</t>
    </r>
  </si>
  <si>
    <t>弹簧夹</t>
  </si>
  <si>
    <t>25-25</t>
  </si>
  <si>
    <t>角铁</t>
  </si>
  <si>
    <r>
      <t>4</t>
    </r>
    <r>
      <rPr>
        <sz val="12"/>
        <rFont val="宋体"/>
        <charset val="134"/>
      </rPr>
      <t>2*42*56</t>
    </r>
  </si>
  <si>
    <t>冷扎板</t>
  </si>
  <si>
    <t>抱箍（含螺丝）</t>
  </si>
  <si>
    <t>∮48</t>
  </si>
  <si>
    <t>2.5镀锌板</t>
  </si>
  <si>
    <t>棚内平横钢丝</t>
  </si>
  <si>
    <t>∮4*5900</t>
  </si>
  <si>
    <t>剪刀抗风拉绳</t>
  </si>
  <si>
    <t>∮4*3550</t>
  </si>
  <si>
    <t>外侧抗风拉绳</t>
  </si>
  <si>
    <t>∮4*2500</t>
  </si>
  <si>
    <t>压膜线</t>
  </si>
  <si>
    <t>压膜线挂钩</t>
  </si>
  <si>
    <t>外六角螺栓</t>
  </si>
  <si>
    <t>M8*25</t>
  </si>
  <si>
    <r>
      <t>4</t>
    </r>
    <r>
      <rPr>
        <sz val="12"/>
        <rFont val="宋体"/>
        <charset val="134"/>
      </rPr>
      <t>.8级</t>
    </r>
  </si>
  <si>
    <t>M8*40</t>
  </si>
  <si>
    <t>M8*60</t>
  </si>
  <si>
    <t>双牙螺杆</t>
  </si>
  <si>
    <t>M8*75</t>
  </si>
  <si>
    <t>吊环螺母</t>
  </si>
  <si>
    <t>M8*55</t>
  </si>
  <si>
    <t>平垫（大）</t>
  </si>
  <si>
    <t>内∮8、外∮35</t>
  </si>
  <si>
    <t>Q235</t>
  </si>
  <si>
    <t>垫掉环螺母-锁底杆</t>
  </si>
  <si>
    <t>平垫</t>
  </si>
  <si>
    <t>∮8</t>
  </si>
  <si>
    <t>螺母</t>
  </si>
  <si>
    <r>
      <t>M</t>
    </r>
    <r>
      <rPr>
        <sz val="12"/>
        <rFont val="宋体"/>
        <charset val="134"/>
      </rPr>
      <t>8</t>
    </r>
  </si>
  <si>
    <t>自攻钉</t>
  </si>
  <si>
    <r>
      <t>5</t>
    </r>
    <r>
      <rPr>
        <sz val="12"/>
        <rFont val="宋体"/>
        <charset val="134"/>
      </rPr>
      <t>.5*19</t>
    </r>
  </si>
  <si>
    <t>韩式卷膜器</t>
  </si>
  <si>
    <t>卷膜器（小）</t>
  </si>
  <si>
    <t>薄膜（8丝）</t>
  </si>
  <si>
    <t>7m宽*30.2m长</t>
  </si>
  <si>
    <t>杭州</t>
  </si>
  <si>
    <t>2m宽*18.5m长</t>
  </si>
  <si>
    <t>2m宽*30.5m长</t>
  </si>
  <si>
    <t>0.5m宽*30.5m长</t>
  </si>
  <si>
    <t>0.5m宽*18.5m长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</si>
</sst>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);[Red]\(0.00\)"/>
    <numFmt numFmtId="177" formatCode="0_);[Red]\(0\)"/>
  </numFmts>
  <fonts count="24" x14ac:knownFonts="1">
    <font>
      <sz val="12"/>
      <name val="宋体"/>
      <charset val="134"/>
    </font>
    <font>
      <sz val="12"/>
      <color indexed="10"/>
      <name val="宋体"/>
      <charset val="134"/>
    </font>
    <font>
      <b/>
      <sz val="16"/>
      <name val="宋体"/>
      <charset val="134"/>
    </font>
    <font>
      <sz val="12"/>
      <color indexed="63"/>
      <name val="宋体"/>
      <charset val="134"/>
    </font>
    <font>
      <b/>
      <sz val="12"/>
      <name val="宋体"/>
      <charset val="134"/>
    </font>
    <font>
      <i/>
      <sz val="11"/>
      <color indexed="23"/>
      <name val="宋体"/>
      <charset val="134"/>
    </font>
    <font>
      <b/>
      <sz val="13"/>
      <color indexed="56"/>
      <name val="宋体"/>
      <charset val="134"/>
    </font>
    <font>
      <b/>
      <sz val="11"/>
      <color indexed="63"/>
      <name val="宋体"/>
      <charset val="134"/>
    </font>
    <font>
      <sz val="11"/>
      <color indexed="8"/>
      <name val="宋体"/>
      <charset val="134"/>
    </font>
    <font>
      <sz val="11"/>
      <color indexed="52"/>
      <name val="宋体"/>
      <charset val="134"/>
    </font>
    <font>
      <b/>
      <sz val="18"/>
      <color indexed="56"/>
      <name val="宋体"/>
      <charset val="134"/>
    </font>
    <font>
      <b/>
      <sz val="11"/>
      <color indexed="9"/>
      <name val="宋体"/>
      <charset val="134"/>
    </font>
    <font>
      <b/>
      <sz val="15"/>
      <color indexed="56"/>
      <name val="宋体"/>
      <charset val="134"/>
    </font>
    <font>
      <sz val="11"/>
      <color indexed="9"/>
      <name val="宋体"/>
      <charset val="134"/>
    </font>
    <font>
      <b/>
      <sz val="11"/>
      <color indexed="52"/>
      <name val="宋体"/>
      <charset val="134"/>
    </font>
    <font>
      <sz val="11"/>
      <color indexed="62"/>
      <name val="宋体"/>
      <charset val="134"/>
    </font>
    <font>
      <b/>
      <sz val="11"/>
      <color indexed="56"/>
      <name val="宋体"/>
      <charset val="134"/>
    </font>
    <font>
      <sz val="11"/>
      <color indexed="60"/>
      <name val="宋体"/>
      <charset val="134"/>
    </font>
    <font>
      <sz val="11"/>
      <color indexed="17"/>
      <name val="宋体"/>
      <charset val="134"/>
    </font>
    <font>
      <b/>
      <sz val="11"/>
      <color indexed="8"/>
      <name val="宋体"/>
      <charset val="134"/>
    </font>
    <font>
      <sz val="11"/>
      <color indexed="10"/>
      <name val="宋体"/>
      <charset val="134"/>
    </font>
    <font>
      <sz val="11"/>
      <color indexed="20"/>
      <name val="宋体"/>
      <charset val="134"/>
    </font>
    <font>
      <sz val="12"/>
      <name val="宋体"/>
      <charset val="134"/>
    </font>
    <font>
      <sz val="9"/>
      <name val="宋体"/>
      <charset val="134"/>
    </font>
  </fonts>
  <fills count="25">
    <fill>
      <patternFill patternType="none"/>
    </fill>
    <fill>
      <patternFill patternType="gray125"/>
    </fill>
    <fill>
      <patternFill patternType="solid">
        <fgColor indexed="36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</fills>
  <borders count="1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5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5" fillId="5" borderId="1" applyNumberFormat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7" fillId="16" borderId="4" applyNumberFormat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22" fillId="0" borderId="0"/>
    <xf numFmtId="0" fontId="22" fillId="0" borderId="0"/>
    <xf numFmtId="0" fontId="18" fillId="6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4" fillId="16" borderId="1" applyNumberFormat="0" applyAlignment="0" applyProtection="0">
      <alignment vertical="center"/>
    </xf>
    <xf numFmtId="0" fontId="11" fillId="19" borderId="8" applyNumberForma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22" fillId="23" borderId="9" applyNumberFormat="0" applyFont="0" applyAlignment="0" applyProtection="0">
      <alignment vertical="center"/>
    </xf>
  </cellStyleXfs>
  <cellXfs count="54">
    <xf numFmtId="0" fontId="0" fillId="0" borderId="0" xfId="0">
      <alignment vertical="center"/>
    </xf>
    <xf numFmtId="0" fontId="0" fillId="0" borderId="0" xfId="0" applyProtection="1">
      <alignment vertical="center"/>
    </xf>
    <xf numFmtId="0" fontId="0" fillId="0" borderId="0" xfId="0" applyProtection="1">
      <alignment vertical="center"/>
      <protection locked="0"/>
    </xf>
    <xf numFmtId="0" fontId="0" fillId="0" borderId="0" xfId="0" applyFont="1" applyProtection="1">
      <alignment vertical="center"/>
      <protection locked="0"/>
    </xf>
    <xf numFmtId="0" fontId="0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176" fontId="0" fillId="0" borderId="10" xfId="33" applyNumberFormat="1" applyFont="1" applyBorder="1" applyAlignment="1" applyProtection="1">
      <alignment horizontal="center" vertical="center"/>
      <protection locked="0"/>
    </xf>
    <xf numFmtId="0" fontId="0" fillId="0" borderId="10" xfId="33" applyFont="1" applyFill="1" applyBorder="1" applyAlignment="1" applyProtection="1">
      <alignment horizontal="center" vertical="center"/>
    </xf>
    <xf numFmtId="176" fontId="0" fillId="0" borderId="10" xfId="33" applyNumberFormat="1" applyFont="1" applyFill="1" applyBorder="1" applyAlignment="1" applyProtection="1">
      <alignment horizontal="center" vertical="center"/>
    </xf>
    <xf numFmtId="177" fontId="0" fillId="0" borderId="10" xfId="33" applyNumberFormat="1" applyFont="1" applyFill="1" applyBorder="1" applyAlignment="1" applyProtection="1">
      <alignment horizontal="center" vertical="center"/>
    </xf>
    <xf numFmtId="176" fontId="0" fillId="0" borderId="10" xfId="33" applyNumberFormat="1" applyFont="1" applyFill="1" applyBorder="1" applyAlignment="1" applyProtection="1">
      <alignment horizontal="center" vertical="center"/>
      <protection locked="0"/>
    </xf>
    <xf numFmtId="0" fontId="0" fillId="0" borderId="10" xfId="33" applyFont="1" applyFill="1" applyBorder="1" applyAlignment="1" applyProtection="1">
      <alignment horizontal="center" vertical="center"/>
      <protection locked="0"/>
    </xf>
    <xf numFmtId="0" fontId="0" fillId="0" borderId="10" xfId="33" applyFont="1" applyBorder="1" applyAlignment="1" applyProtection="1">
      <alignment horizontal="center" vertical="center"/>
      <protection locked="0"/>
    </xf>
    <xf numFmtId="176" fontId="0" fillId="0" borderId="10" xfId="33" applyNumberFormat="1" applyFont="1" applyBorder="1" applyAlignment="1" applyProtection="1">
      <alignment horizontal="center" vertical="center"/>
    </xf>
    <xf numFmtId="177" fontId="0" fillId="0" borderId="10" xfId="33" applyNumberFormat="1" applyFont="1" applyBorder="1" applyAlignment="1" applyProtection="1">
      <alignment horizontal="center" vertical="center"/>
    </xf>
    <xf numFmtId="0" fontId="0" fillId="0" borderId="10" xfId="33" applyFont="1" applyBorder="1" applyAlignment="1" applyProtection="1">
      <alignment horizontal="center" vertical="center"/>
    </xf>
    <xf numFmtId="0" fontId="0" fillId="0" borderId="10" xfId="33" applyFont="1" applyFill="1" applyBorder="1" applyAlignment="1" applyProtection="1">
      <alignment horizontal="center" vertical="center" wrapText="1"/>
      <protection locked="0"/>
    </xf>
    <xf numFmtId="176" fontId="0" fillId="0" borderId="10" xfId="34" applyNumberFormat="1" applyFont="1" applyFill="1" applyBorder="1" applyAlignment="1" applyProtection="1">
      <alignment horizontal="center" vertical="center"/>
      <protection locked="0"/>
    </xf>
    <xf numFmtId="176" fontId="0" fillId="24" borderId="10" xfId="33" applyNumberFormat="1" applyFont="1" applyFill="1" applyBorder="1" applyAlignment="1" applyProtection="1">
      <alignment horizontal="center" vertical="center"/>
      <protection locked="0"/>
    </xf>
    <xf numFmtId="0" fontId="0" fillId="24" borderId="10" xfId="33" applyFont="1" applyFill="1" applyBorder="1" applyAlignment="1" applyProtection="1">
      <alignment horizontal="center" vertical="center"/>
      <protection locked="0"/>
    </xf>
    <xf numFmtId="176" fontId="0" fillId="0" borderId="10" xfId="34" applyNumberFormat="1" applyFont="1" applyBorder="1" applyAlignment="1" applyProtection="1">
      <alignment horizontal="center" vertical="center"/>
      <protection locked="0"/>
    </xf>
    <xf numFmtId="176" fontId="1" fillId="0" borderId="10" xfId="34" applyNumberFormat="1" applyFont="1" applyBorder="1" applyAlignment="1" applyProtection="1">
      <alignment horizontal="center" vertical="center"/>
      <protection locked="0"/>
    </xf>
    <xf numFmtId="177" fontId="0" fillId="0" borderId="11" xfId="33" applyNumberFormat="1" applyFont="1" applyFill="1" applyBorder="1" applyAlignment="1" applyProtection="1">
      <alignment horizontal="center" vertical="center"/>
    </xf>
    <xf numFmtId="0" fontId="0" fillId="0" borderId="12" xfId="33" applyFont="1" applyFill="1" applyBorder="1" applyAlignment="1" applyProtection="1">
      <alignment horizontal="center" vertical="center"/>
    </xf>
    <xf numFmtId="177" fontId="0" fillId="0" borderId="13" xfId="33" applyNumberFormat="1" applyFont="1" applyFill="1" applyBorder="1" applyAlignment="1" applyProtection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13" borderId="0" xfId="0" applyFill="1">
      <alignment vertical="center"/>
    </xf>
    <xf numFmtId="0" fontId="0" fillId="0" borderId="10" xfId="0" applyFill="1" applyBorder="1" applyAlignment="1" applyProtection="1">
      <alignment horizontal="center" vertical="center" wrapText="1"/>
    </xf>
    <xf numFmtId="0" fontId="1" fillId="0" borderId="0" xfId="0" applyFont="1" applyAlignment="1" applyProtection="1">
      <alignment horizontal="center" vertical="center"/>
    </xf>
    <xf numFmtId="0" fontId="0" fillId="0" borderId="10" xfId="0" applyFill="1" applyBorder="1" applyAlignment="1" applyProtection="1">
      <alignment horizontal="left" vertical="center" wrapText="1"/>
    </xf>
    <xf numFmtId="0" fontId="0" fillId="0" borderId="10" xfId="0" applyFill="1" applyBorder="1" applyProtection="1">
      <alignment vertical="center"/>
      <protection locked="0"/>
    </xf>
    <xf numFmtId="0" fontId="1" fillId="0" borderId="0" xfId="0" applyFont="1" applyAlignment="1" applyProtection="1">
      <alignment horizontal="center" vertical="center"/>
      <protection locked="0"/>
    </xf>
    <xf numFmtId="0" fontId="0" fillId="0" borderId="10" xfId="0" applyNumberFormat="1" applyFill="1" applyBorder="1" applyAlignment="1" applyProtection="1">
      <alignment vertical="center" wrapText="1"/>
      <protection locked="0"/>
    </xf>
    <xf numFmtId="0" fontId="1" fillId="0" borderId="0" xfId="0" applyFont="1" applyProtection="1">
      <alignment vertical="center"/>
      <protection locked="0"/>
    </xf>
    <xf numFmtId="0" fontId="1" fillId="0" borderId="0" xfId="0" applyFont="1" applyBorder="1" applyAlignment="1" applyProtection="1">
      <alignment horizontal="center" vertical="center"/>
      <protection locked="0"/>
    </xf>
    <xf numFmtId="0" fontId="0" fillId="0" borderId="10" xfId="0" applyFont="1" applyBorder="1" applyProtection="1">
      <alignment vertical="center"/>
      <protection locked="0"/>
    </xf>
    <xf numFmtId="0" fontId="1" fillId="0" borderId="0" xfId="0" applyFont="1" applyBorder="1" applyAlignment="1" applyProtection="1">
      <alignment horizontal="center" vertical="center" wrapText="1"/>
      <protection locked="0"/>
    </xf>
    <xf numFmtId="177" fontId="0" fillId="0" borderId="0" xfId="33" applyNumberFormat="1" applyFont="1" applyBorder="1" applyAlignment="1" applyProtection="1">
      <alignment horizontal="center" vertical="center"/>
    </xf>
    <xf numFmtId="0" fontId="0" fillId="0" borderId="0" xfId="0" applyFont="1" applyBorder="1" applyProtection="1">
      <alignment vertical="center"/>
      <protection locked="0"/>
    </xf>
    <xf numFmtId="0" fontId="0" fillId="0" borderId="10" xfId="0" applyBorder="1" applyProtection="1">
      <alignment vertical="center"/>
      <protection locked="0"/>
    </xf>
    <xf numFmtId="0" fontId="0" fillId="0" borderId="10" xfId="0" applyFont="1" applyFill="1" applyBorder="1" applyAlignment="1" applyProtection="1">
      <alignment vertical="center" wrapText="1"/>
      <protection locked="0"/>
    </xf>
    <xf numFmtId="0" fontId="0" fillId="0" borderId="10" xfId="0" applyFont="1" applyFill="1" applyBorder="1" applyAlignment="1" applyProtection="1">
      <alignment horizontal="left" vertical="center" wrapText="1"/>
      <protection locked="0"/>
    </xf>
    <xf numFmtId="0" fontId="0" fillId="0" borderId="0" xfId="0" applyFont="1" applyBorder="1" applyAlignment="1" applyProtection="1">
      <alignment horizontal="center" vertical="center"/>
      <protection locked="0"/>
    </xf>
    <xf numFmtId="0" fontId="3" fillId="0" borderId="0" xfId="0" applyFont="1" applyBorder="1" applyProtection="1">
      <alignment vertical="center"/>
      <protection locked="0"/>
    </xf>
    <xf numFmtId="0" fontId="0" fillId="0" borderId="10" xfId="0" applyFont="1" applyFill="1" applyBorder="1" applyProtection="1">
      <alignment vertical="center"/>
      <protection locked="0"/>
    </xf>
    <xf numFmtId="176" fontId="3" fillId="0" borderId="0" xfId="0" applyNumberFormat="1" applyFont="1" applyBorder="1" applyAlignment="1">
      <alignment horizontal="center" vertical="center"/>
    </xf>
    <xf numFmtId="0" fontId="0" fillId="0" borderId="11" xfId="33" applyFont="1" applyFill="1" applyBorder="1" applyAlignment="1" applyProtection="1">
      <alignment horizontal="center" vertical="center"/>
    </xf>
    <xf numFmtId="0" fontId="0" fillId="0" borderId="11" xfId="0" applyFont="1" applyFill="1" applyBorder="1" applyAlignment="1" applyProtection="1">
      <alignment vertical="center" wrapText="1"/>
      <protection locked="0"/>
    </xf>
    <xf numFmtId="0" fontId="0" fillId="0" borderId="14" xfId="0" applyFont="1" applyBorder="1" applyProtection="1">
      <alignment vertical="center"/>
      <protection locked="0"/>
    </xf>
    <xf numFmtId="0" fontId="0" fillId="0" borderId="13" xfId="33" applyFont="1" applyFill="1" applyBorder="1" applyAlignment="1" applyProtection="1">
      <alignment horizontal="center" vertical="center"/>
    </xf>
    <xf numFmtId="0" fontId="0" fillId="0" borderId="13" xfId="0" applyFont="1" applyFill="1" applyBorder="1" applyAlignment="1" applyProtection="1">
      <alignment vertical="center" wrapText="1"/>
      <protection locked="0"/>
    </xf>
    <xf numFmtId="0" fontId="0" fillId="0" borderId="10" xfId="0" applyBorder="1" applyAlignment="1" applyProtection="1">
      <alignment horizontal="center" vertical="center"/>
      <protection locked="0"/>
    </xf>
    <xf numFmtId="176" fontId="2" fillId="0" borderId="10" xfId="33" applyNumberFormat="1" applyFont="1" applyBorder="1" applyAlignment="1" applyProtection="1">
      <alignment horizontal="center" vertical="center"/>
      <protection locked="0"/>
    </xf>
    <xf numFmtId="176" fontId="0" fillId="0" borderId="10" xfId="33" applyNumberFormat="1" applyFont="1" applyBorder="1" applyAlignment="1" applyProtection="1">
      <alignment horizontal="center" vertical="center"/>
      <protection locked="0"/>
    </xf>
  </cellXfs>
  <cellStyles count="45">
    <cellStyle name="20% - 强调文字颜色 1" xfId="5" builtinId="30" customBuiltin="1"/>
    <cellStyle name="20% - 强调文字颜色 2" xfId="3" builtinId="34" customBuiltin="1"/>
    <cellStyle name="20% - 强调文字颜色 3" xfId="7" builtinId="38" customBuiltin="1"/>
    <cellStyle name="20% - 强调文字颜色 4" xfId="8" builtinId="42" customBuiltin="1"/>
    <cellStyle name="20% - 强调文字颜色 5" xfId="10" builtinId="46" customBuiltin="1"/>
    <cellStyle name="20% - 强调文字颜色 6" xfId="13" builtinId="50" customBuiltin="1"/>
    <cellStyle name="40% - 强调文字颜色 1" xfId="14" builtinId="31" customBuiltin="1"/>
    <cellStyle name="40% - 强调文字颜色 2" xfId="15" builtinId="35" customBuiltin="1"/>
    <cellStyle name="40% - 强调文字颜色 3" xfId="17" builtinId="39" customBuiltin="1"/>
    <cellStyle name="40% - 强调文字颜色 4" xfId="18" builtinId="43" customBuiltin="1"/>
    <cellStyle name="40% - 强调文字颜色 5" xfId="19" builtinId="47" customBuiltin="1"/>
    <cellStyle name="40% - 强调文字颜色 6" xfId="20" builtinId="51" customBuiltin="1"/>
    <cellStyle name="60% - 强调文字颜色 1" xfId="22" builtinId="32" customBuiltin="1"/>
    <cellStyle name="60% - 强调文字颜色 2" xfId="25" builtinId="36" customBuiltin="1"/>
    <cellStyle name="60% - 强调文字颜色 3" xfId="26" builtinId="40" customBuiltin="1"/>
    <cellStyle name="60% - 强调文字颜色 4" xfId="28" builtinId="44" customBuiltin="1"/>
    <cellStyle name="60% - 强调文字颜色 5" xfId="29" builtinId="48" customBuiltin="1"/>
    <cellStyle name="60% - 强调文字颜色 6" xfId="30" builtinId="52" customBuiltin="1"/>
    <cellStyle name="RowLevel_0" xfId="1"/>
    <cellStyle name="标题" xfId="4" builtinId="15" customBuiltin="1"/>
    <cellStyle name="标题 1" xfId="31" builtinId="16" customBuiltin="1"/>
    <cellStyle name="标题 2" xfId="32" builtinId="17" customBuiltin="1"/>
    <cellStyle name="标题 3" xfId="21" builtinId="18" customBuiltin="1"/>
    <cellStyle name="标题 4" xfId="24" builtinId="19" customBuiltin="1"/>
    <cellStyle name="差" xfId="16" builtinId="27" customBuiltin="1"/>
    <cellStyle name="常规" xfId="0" builtinId="0"/>
    <cellStyle name="常规_8x42x3" xfId="33"/>
    <cellStyle name="常规_8x42x3_1" xfId="34"/>
    <cellStyle name="好" xfId="35" builtinId="26" customBuiltin="1"/>
    <cellStyle name="汇总" xfId="36" builtinId="25" customBuiltin="1"/>
    <cellStyle name="计算" xfId="37" builtinId="22" customBuiltin="1"/>
    <cellStyle name="检查单元格" xfId="38" builtinId="23" customBuiltin="1"/>
    <cellStyle name="解释性文本" xfId="39" builtinId="53" customBuiltin="1"/>
    <cellStyle name="警告文本" xfId="23" builtinId="11" customBuiltin="1"/>
    <cellStyle name="链接单元格" xfId="12" builtinId="24" customBuiltin="1"/>
    <cellStyle name="强调文字颜色 1" xfId="9" builtinId="29" customBuiltin="1"/>
    <cellStyle name="强调文字颜色 2" xfId="11" builtinId="33" customBuiltin="1"/>
    <cellStyle name="强调文字颜色 3" xfId="40" builtinId="37" customBuiltin="1"/>
    <cellStyle name="强调文字颜色 4" xfId="2" builtinId="41" customBuiltin="1"/>
    <cellStyle name="强调文字颜色 5" xfId="41" builtinId="45" customBuiltin="1"/>
    <cellStyle name="强调文字颜色 6" xfId="42" builtinId="49" customBuiltin="1"/>
    <cellStyle name="适中" xfId="43" builtinId="28" customBuiltin="1"/>
    <cellStyle name="输出" xfId="27" builtinId="21" customBuiltin="1"/>
    <cellStyle name="输入" xfId="6" builtinId="20" customBuiltin="1"/>
    <cellStyle name="注释" xfId="44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9" Type="http://schemas.openxmlformats.org/officeDocument/2006/relationships/image" Target="../media/image39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34" Type="http://schemas.openxmlformats.org/officeDocument/2006/relationships/image" Target="../media/image34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jpe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171450</xdr:colOff>
      <xdr:row>8</xdr:row>
      <xdr:rowOff>57150</xdr:rowOff>
    </xdr:from>
    <xdr:to>
      <xdr:col>2</xdr:col>
      <xdr:colOff>933450</xdr:colOff>
      <xdr:row>8</xdr:row>
      <xdr:rowOff>476250</xdr:rowOff>
    </xdr:to>
    <xdr:pic>
      <xdr:nvPicPr>
        <xdr:cNvPr id="102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3705225"/>
          <a:ext cx="762000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57150</xdr:colOff>
      <xdr:row>10</xdr:row>
      <xdr:rowOff>28575</xdr:rowOff>
    </xdr:from>
    <xdr:to>
      <xdr:col>2</xdr:col>
      <xdr:colOff>952500</xdr:colOff>
      <xdr:row>10</xdr:row>
      <xdr:rowOff>485775</xdr:rowOff>
    </xdr:to>
    <xdr:pic>
      <xdr:nvPicPr>
        <xdr:cNvPr id="1026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71700" y="4724400"/>
          <a:ext cx="895350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57150</xdr:colOff>
      <xdr:row>12</xdr:row>
      <xdr:rowOff>19050</xdr:rowOff>
    </xdr:from>
    <xdr:to>
      <xdr:col>2</xdr:col>
      <xdr:colOff>942975</xdr:colOff>
      <xdr:row>12</xdr:row>
      <xdr:rowOff>504825</xdr:rowOff>
    </xdr:to>
    <xdr:pic>
      <xdr:nvPicPr>
        <xdr:cNvPr id="1027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71700" y="5762625"/>
          <a:ext cx="88582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66675</xdr:colOff>
      <xdr:row>13</xdr:row>
      <xdr:rowOff>38100</xdr:rowOff>
    </xdr:from>
    <xdr:to>
      <xdr:col>2</xdr:col>
      <xdr:colOff>914400</xdr:colOff>
      <xdr:row>13</xdr:row>
      <xdr:rowOff>504825</xdr:rowOff>
    </xdr:to>
    <xdr:pic>
      <xdr:nvPicPr>
        <xdr:cNvPr id="102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81225" y="6305550"/>
          <a:ext cx="847725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123825</xdr:colOff>
      <xdr:row>15</xdr:row>
      <xdr:rowOff>28575</xdr:rowOff>
    </xdr:from>
    <xdr:to>
      <xdr:col>2</xdr:col>
      <xdr:colOff>885825</xdr:colOff>
      <xdr:row>15</xdr:row>
      <xdr:rowOff>485775</xdr:rowOff>
    </xdr:to>
    <xdr:pic>
      <xdr:nvPicPr>
        <xdr:cNvPr id="1029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38375" y="7343775"/>
          <a:ext cx="762000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123825</xdr:colOff>
      <xdr:row>16</xdr:row>
      <xdr:rowOff>38100</xdr:rowOff>
    </xdr:from>
    <xdr:to>
      <xdr:col>2</xdr:col>
      <xdr:colOff>885825</xdr:colOff>
      <xdr:row>16</xdr:row>
      <xdr:rowOff>495300</xdr:rowOff>
    </xdr:to>
    <xdr:pic>
      <xdr:nvPicPr>
        <xdr:cNvPr id="1030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38375" y="7877175"/>
          <a:ext cx="762000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257175</xdr:colOff>
      <xdr:row>35</xdr:row>
      <xdr:rowOff>38100</xdr:rowOff>
    </xdr:from>
    <xdr:to>
      <xdr:col>2</xdr:col>
      <xdr:colOff>847725</xdr:colOff>
      <xdr:row>35</xdr:row>
      <xdr:rowOff>523875</xdr:rowOff>
    </xdr:to>
    <xdr:pic>
      <xdr:nvPicPr>
        <xdr:cNvPr id="1031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71725" y="18764250"/>
          <a:ext cx="59055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190500</xdr:colOff>
      <xdr:row>36</xdr:row>
      <xdr:rowOff>57150</xdr:rowOff>
    </xdr:from>
    <xdr:to>
      <xdr:col>2</xdr:col>
      <xdr:colOff>952500</xdr:colOff>
      <xdr:row>36</xdr:row>
      <xdr:rowOff>466725</xdr:rowOff>
    </xdr:to>
    <xdr:pic>
      <xdr:nvPicPr>
        <xdr:cNvPr id="1032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19373850"/>
          <a:ext cx="762000" cy="409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114300</xdr:colOff>
      <xdr:row>44</xdr:row>
      <xdr:rowOff>66675</xdr:rowOff>
    </xdr:from>
    <xdr:to>
      <xdr:col>2</xdr:col>
      <xdr:colOff>933450</xdr:colOff>
      <xdr:row>44</xdr:row>
      <xdr:rowOff>514350</xdr:rowOff>
    </xdr:to>
    <xdr:pic>
      <xdr:nvPicPr>
        <xdr:cNvPr id="1035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8850" y="24107775"/>
          <a:ext cx="81915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285750</xdr:colOff>
      <xdr:row>51</xdr:row>
      <xdr:rowOff>47625</xdr:rowOff>
    </xdr:from>
    <xdr:to>
      <xdr:col>2</xdr:col>
      <xdr:colOff>800100</xdr:colOff>
      <xdr:row>51</xdr:row>
      <xdr:rowOff>466725</xdr:rowOff>
    </xdr:to>
    <xdr:pic>
      <xdr:nvPicPr>
        <xdr:cNvPr id="1036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0300" y="28222575"/>
          <a:ext cx="514350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285750</xdr:colOff>
      <xdr:row>50</xdr:row>
      <xdr:rowOff>57150</xdr:rowOff>
    </xdr:from>
    <xdr:to>
      <xdr:col>2</xdr:col>
      <xdr:colOff>857250</xdr:colOff>
      <xdr:row>50</xdr:row>
      <xdr:rowOff>457200</xdr:rowOff>
    </xdr:to>
    <xdr:pic>
      <xdr:nvPicPr>
        <xdr:cNvPr id="1037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0300" y="27641550"/>
          <a:ext cx="571500" cy="40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133350</xdr:colOff>
      <xdr:row>52</xdr:row>
      <xdr:rowOff>47625</xdr:rowOff>
    </xdr:from>
    <xdr:to>
      <xdr:col>2</xdr:col>
      <xdr:colOff>971550</xdr:colOff>
      <xdr:row>52</xdr:row>
      <xdr:rowOff>466725</xdr:rowOff>
    </xdr:to>
    <xdr:pic>
      <xdr:nvPicPr>
        <xdr:cNvPr id="1038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47900" y="28813125"/>
          <a:ext cx="838200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28575</xdr:colOff>
      <xdr:row>9</xdr:row>
      <xdr:rowOff>38100</xdr:rowOff>
    </xdr:from>
    <xdr:to>
      <xdr:col>2</xdr:col>
      <xdr:colOff>990600</xdr:colOff>
      <xdr:row>9</xdr:row>
      <xdr:rowOff>476250</xdr:rowOff>
    </xdr:to>
    <xdr:pic>
      <xdr:nvPicPr>
        <xdr:cNvPr id="1039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3125" y="4210050"/>
          <a:ext cx="962025" cy="4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85725</xdr:colOff>
      <xdr:row>31</xdr:row>
      <xdr:rowOff>38100</xdr:rowOff>
    </xdr:from>
    <xdr:to>
      <xdr:col>2</xdr:col>
      <xdr:colOff>971550</xdr:colOff>
      <xdr:row>31</xdr:row>
      <xdr:rowOff>533400</xdr:rowOff>
    </xdr:to>
    <xdr:pic>
      <xdr:nvPicPr>
        <xdr:cNvPr id="1041" name="Picture 40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0275" y="16402050"/>
          <a:ext cx="885825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152400</xdr:colOff>
      <xdr:row>6</xdr:row>
      <xdr:rowOff>38100</xdr:rowOff>
    </xdr:from>
    <xdr:to>
      <xdr:col>2</xdr:col>
      <xdr:colOff>914400</xdr:colOff>
      <xdr:row>6</xdr:row>
      <xdr:rowOff>457200</xdr:rowOff>
    </xdr:to>
    <xdr:pic>
      <xdr:nvPicPr>
        <xdr:cNvPr id="1042" name="Picture 4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66950" y="2638425"/>
          <a:ext cx="762000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85725</xdr:colOff>
      <xdr:row>33</xdr:row>
      <xdr:rowOff>85725</xdr:rowOff>
    </xdr:from>
    <xdr:to>
      <xdr:col>2</xdr:col>
      <xdr:colOff>971550</xdr:colOff>
      <xdr:row>33</xdr:row>
      <xdr:rowOff>533400</xdr:rowOff>
    </xdr:to>
    <xdr:pic>
      <xdr:nvPicPr>
        <xdr:cNvPr id="1043" name="Picture 53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0275" y="17630775"/>
          <a:ext cx="885825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123825</xdr:colOff>
      <xdr:row>32</xdr:row>
      <xdr:rowOff>66675</xdr:rowOff>
    </xdr:from>
    <xdr:to>
      <xdr:col>2</xdr:col>
      <xdr:colOff>923925</xdr:colOff>
      <xdr:row>32</xdr:row>
      <xdr:rowOff>533400</xdr:rowOff>
    </xdr:to>
    <xdr:pic>
      <xdr:nvPicPr>
        <xdr:cNvPr id="1046" name="Picture 62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38375" y="17021175"/>
          <a:ext cx="8001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171450</xdr:colOff>
      <xdr:row>3</xdr:row>
      <xdr:rowOff>38100</xdr:rowOff>
    </xdr:from>
    <xdr:to>
      <xdr:col>2</xdr:col>
      <xdr:colOff>933450</xdr:colOff>
      <xdr:row>3</xdr:row>
      <xdr:rowOff>457200</xdr:rowOff>
    </xdr:to>
    <xdr:pic>
      <xdr:nvPicPr>
        <xdr:cNvPr id="1047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1066800"/>
          <a:ext cx="762000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171450</xdr:colOff>
      <xdr:row>4</xdr:row>
      <xdr:rowOff>47625</xdr:rowOff>
    </xdr:from>
    <xdr:to>
      <xdr:col>2</xdr:col>
      <xdr:colOff>933450</xdr:colOff>
      <xdr:row>4</xdr:row>
      <xdr:rowOff>466725</xdr:rowOff>
    </xdr:to>
    <xdr:pic>
      <xdr:nvPicPr>
        <xdr:cNvPr id="104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1600200"/>
          <a:ext cx="762000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295275</xdr:colOff>
      <xdr:row>26</xdr:row>
      <xdr:rowOff>38100</xdr:rowOff>
    </xdr:from>
    <xdr:to>
      <xdr:col>2</xdr:col>
      <xdr:colOff>762000</xdr:colOff>
      <xdr:row>26</xdr:row>
      <xdr:rowOff>533400</xdr:rowOff>
    </xdr:to>
    <xdr:pic>
      <xdr:nvPicPr>
        <xdr:cNvPr id="1053" name="Picture 28645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9825" y="13449300"/>
          <a:ext cx="466725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57150</xdr:colOff>
      <xdr:row>7</xdr:row>
      <xdr:rowOff>9525</xdr:rowOff>
    </xdr:from>
    <xdr:to>
      <xdr:col>2</xdr:col>
      <xdr:colOff>1000125</xdr:colOff>
      <xdr:row>7</xdr:row>
      <xdr:rowOff>514350</xdr:rowOff>
    </xdr:to>
    <xdr:pic>
      <xdr:nvPicPr>
        <xdr:cNvPr id="1057" name="Picture 10650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71700" y="3133725"/>
          <a:ext cx="942975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276225</xdr:colOff>
      <xdr:row>37</xdr:row>
      <xdr:rowOff>28575</xdr:rowOff>
    </xdr:from>
    <xdr:to>
      <xdr:col>2</xdr:col>
      <xdr:colOff>838200</xdr:colOff>
      <xdr:row>37</xdr:row>
      <xdr:rowOff>571500</xdr:rowOff>
    </xdr:to>
    <xdr:pic>
      <xdr:nvPicPr>
        <xdr:cNvPr id="1061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90775" y="19935825"/>
          <a:ext cx="561975" cy="542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295275</xdr:colOff>
      <xdr:row>27</xdr:row>
      <xdr:rowOff>57150</xdr:rowOff>
    </xdr:from>
    <xdr:to>
      <xdr:col>2</xdr:col>
      <xdr:colOff>685800</xdr:colOff>
      <xdr:row>27</xdr:row>
      <xdr:rowOff>514350</xdr:rowOff>
    </xdr:to>
    <xdr:pic>
      <xdr:nvPicPr>
        <xdr:cNvPr id="1064" name="Picture 14034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9825" y="14058900"/>
          <a:ext cx="390525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152400</xdr:colOff>
      <xdr:row>5</xdr:row>
      <xdr:rowOff>28575</xdr:rowOff>
    </xdr:from>
    <xdr:to>
      <xdr:col>2</xdr:col>
      <xdr:colOff>914400</xdr:colOff>
      <xdr:row>5</xdr:row>
      <xdr:rowOff>447675</xdr:rowOff>
    </xdr:to>
    <xdr:pic>
      <xdr:nvPicPr>
        <xdr:cNvPr id="1067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66950" y="2105025"/>
          <a:ext cx="762000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114300</xdr:colOff>
      <xdr:row>45</xdr:row>
      <xdr:rowOff>57150</xdr:rowOff>
    </xdr:from>
    <xdr:to>
      <xdr:col>2</xdr:col>
      <xdr:colOff>933450</xdr:colOff>
      <xdr:row>45</xdr:row>
      <xdr:rowOff>514350</xdr:rowOff>
    </xdr:to>
    <xdr:pic>
      <xdr:nvPicPr>
        <xdr:cNvPr id="1069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8850" y="24688800"/>
          <a:ext cx="819150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114300</xdr:colOff>
      <xdr:row>39</xdr:row>
      <xdr:rowOff>57150</xdr:rowOff>
    </xdr:from>
    <xdr:to>
      <xdr:col>2</xdr:col>
      <xdr:colOff>981075</xdr:colOff>
      <xdr:row>39</xdr:row>
      <xdr:rowOff>485775</xdr:rowOff>
    </xdr:to>
    <xdr:pic>
      <xdr:nvPicPr>
        <xdr:cNvPr id="1072" name="Picture 48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8850" y="21145500"/>
          <a:ext cx="866775" cy="428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114300</xdr:colOff>
      <xdr:row>40</xdr:row>
      <xdr:rowOff>57150</xdr:rowOff>
    </xdr:from>
    <xdr:to>
      <xdr:col>2</xdr:col>
      <xdr:colOff>981075</xdr:colOff>
      <xdr:row>40</xdr:row>
      <xdr:rowOff>495300</xdr:rowOff>
    </xdr:to>
    <xdr:pic>
      <xdr:nvPicPr>
        <xdr:cNvPr id="1073" name="Picture 49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8850" y="21736050"/>
          <a:ext cx="866775" cy="4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95250</xdr:colOff>
      <xdr:row>38</xdr:row>
      <xdr:rowOff>57150</xdr:rowOff>
    </xdr:from>
    <xdr:to>
      <xdr:col>2</xdr:col>
      <xdr:colOff>933450</xdr:colOff>
      <xdr:row>38</xdr:row>
      <xdr:rowOff>495300</xdr:rowOff>
    </xdr:to>
    <xdr:pic>
      <xdr:nvPicPr>
        <xdr:cNvPr id="1075" name="Picture 51"/>
        <xdr:cNvPicPr>
          <a:picLocks noChangeAspect="1" noChangeArrowheads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9800" y="20554950"/>
          <a:ext cx="838200" cy="4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209550</xdr:colOff>
      <xdr:row>55</xdr:row>
      <xdr:rowOff>38100</xdr:rowOff>
    </xdr:from>
    <xdr:to>
      <xdr:col>2</xdr:col>
      <xdr:colOff>819150</xdr:colOff>
      <xdr:row>55</xdr:row>
      <xdr:rowOff>485775</xdr:rowOff>
    </xdr:to>
    <xdr:pic>
      <xdr:nvPicPr>
        <xdr:cNvPr id="1080" name="Picture 41"/>
        <xdr:cNvPicPr>
          <a:picLocks noChangeAspect="1" noChangeArrowheads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24100" y="30575250"/>
          <a:ext cx="6096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200025</xdr:colOff>
      <xdr:row>56</xdr:row>
      <xdr:rowOff>28575</xdr:rowOff>
    </xdr:from>
    <xdr:to>
      <xdr:col>2</xdr:col>
      <xdr:colOff>809625</xdr:colOff>
      <xdr:row>56</xdr:row>
      <xdr:rowOff>495300</xdr:rowOff>
    </xdr:to>
    <xdr:pic>
      <xdr:nvPicPr>
        <xdr:cNvPr id="1081" name="Picture 41"/>
        <xdr:cNvPicPr>
          <a:picLocks noChangeAspect="1" noChangeArrowheads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14575" y="31156275"/>
          <a:ext cx="6096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200025</xdr:colOff>
      <xdr:row>42</xdr:row>
      <xdr:rowOff>114300</xdr:rowOff>
    </xdr:from>
    <xdr:to>
      <xdr:col>2</xdr:col>
      <xdr:colOff>876300</xdr:colOff>
      <xdr:row>42</xdr:row>
      <xdr:rowOff>571500</xdr:rowOff>
    </xdr:to>
    <xdr:pic>
      <xdr:nvPicPr>
        <xdr:cNvPr id="1083" name="Picture 44"/>
        <xdr:cNvPicPr>
          <a:picLocks noChangeAspect="1" noChangeArrowheads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14575" y="22974300"/>
          <a:ext cx="676275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190500</xdr:colOff>
      <xdr:row>57</xdr:row>
      <xdr:rowOff>47625</xdr:rowOff>
    </xdr:from>
    <xdr:to>
      <xdr:col>2</xdr:col>
      <xdr:colOff>800100</xdr:colOff>
      <xdr:row>57</xdr:row>
      <xdr:rowOff>514350</xdr:rowOff>
    </xdr:to>
    <xdr:pic>
      <xdr:nvPicPr>
        <xdr:cNvPr id="1084" name="Picture 41"/>
        <xdr:cNvPicPr>
          <a:picLocks noChangeAspect="1" noChangeArrowheads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31765875"/>
          <a:ext cx="6096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381000</xdr:colOff>
      <xdr:row>21</xdr:row>
      <xdr:rowOff>38100</xdr:rowOff>
    </xdr:from>
    <xdr:to>
      <xdr:col>2</xdr:col>
      <xdr:colOff>752475</xdr:colOff>
      <xdr:row>21</xdr:row>
      <xdr:rowOff>581025</xdr:rowOff>
    </xdr:to>
    <xdr:pic>
      <xdr:nvPicPr>
        <xdr:cNvPr id="1087" name="Picture 63"/>
        <xdr:cNvPicPr>
          <a:picLocks noChangeAspect="1" noChangeArrowheads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95550" y="10496550"/>
          <a:ext cx="371475" cy="542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323850</xdr:colOff>
      <xdr:row>22</xdr:row>
      <xdr:rowOff>38100</xdr:rowOff>
    </xdr:from>
    <xdr:to>
      <xdr:col>2</xdr:col>
      <xdr:colOff>781050</xdr:colOff>
      <xdr:row>22</xdr:row>
      <xdr:rowOff>581025</xdr:rowOff>
    </xdr:to>
    <xdr:pic>
      <xdr:nvPicPr>
        <xdr:cNvPr id="1088" name="Picture 64"/>
        <xdr:cNvPicPr>
          <a:picLocks noChangeAspect="1" noChangeArrowheads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1087100"/>
          <a:ext cx="457200" cy="542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104775</xdr:colOff>
      <xdr:row>11</xdr:row>
      <xdr:rowOff>28575</xdr:rowOff>
    </xdr:from>
    <xdr:to>
      <xdr:col>2</xdr:col>
      <xdr:colOff>866775</xdr:colOff>
      <xdr:row>11</xdr:row>
      <xdr:rowOff>485775</xdr:rowOff>
    </xdr:to>
    <xdr:pic>
      <xdr:nvPicPr>
        <xdr:cNvPr id="1089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19325" y="5248275"/>
          <a:ext cx="762000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104775</xdr:colOff>
      <xdr:row>14</xdr:row>
      <xdr:rowOff>28575</xdr:rowOff>
    </xdr:from>
    <xdr:to>
      <xdr:col>2</xdr:col>
      <xdr:colOff>866775</xdr:colOff>
      <xdr:row>14</xdr:row>
      <xdr:rowOff>485775</xdr:rowOff>
    </xdr:to>
    <xdr:pic>
      <xdr:nvPicPr>
        <xdr:cNvPr id="1090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19325" y="6819900"/>
          <a:ext cx="762000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114300</xdr:colOff>
      <xdr:row>46</xdr:row>
      <xdr:rowOff>57150</xdr:rowOff>
    </xdr:from>
    <xdr:to>
      <xdr:col>2</xdr:col>
      <xdr:colOff>933450</xdr:colOff>
      <xdr:row>46</xdr:row>
      <xdr:rowOff>495300</xdr:rowOff>
    </xdr:to>
    <xdr:pic>
      <xdr:nvPicPr>
        <xdr:cNvPr id="1091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8850" y="25279350"/>
          <a:ext cx="819150" cy="4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276225</xdr:colOff>
      <xdr:row>48</xdr:row>
      <xdr:rowOff>57150</xdr:rowOff>
    </xdr:from>
    <xdr:to>
      <xdr:col>2</xdr:col>
      <xdr:colOff>809625</xdr:colOff>
      <xdr:row>48</xdr:row>
      <xdr:rowOff>504825</xdr:rowOff>
    </xdr:to>
    <xdr:pic>
      <xdr:nvPicPr>
        <xdr:cNvPr id="1093" name="Picture 35"/>
        <xdr:cNvPicPr>
          <a:picLocks noChangeAspect="1" noChangeArrowheads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90775" y="26460450"/>
          <a:ext cx="5334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171450</xdr:colOff>
      <xdr:row>17</xdr:row>
      <xdr:rowOff>57150</xdr:rowOff>
    </xdr:from>
    <xdr:to>
      <xdr:col>2</xdr:col>
      <xdr:colOff>933450</xdr:colOff>
      <xdr:row>17</xdr:row>
      <xdr:rowOff>476250</xdr:rowOff>
    </xdr:to>
    <xdr:pic>
      <xdr:nvPicPr>
        <xdr:cNvPr id="1094" name="Picture 3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00" y="8420100"/>
          <a:ext cx="762000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38100</xdr:colOff>
      <xdr:row>18</xdr:row>
      <xdr:rowOff>47625</xdr:rowOff>
    </xdr:from>
    <xdr:to>
      <xdr:col>2</xdr:col>
      <xdr:colOff>1000125</xdr:colOff>
      <xdr:row>18</xdr:row>
      <xdr:rowOff>485775</xdr:rowOff>
    </xdr:to>
    <xdr:pic>
      <xdr:nvPicPr>
        <xdr:cNvPr id="1095" name="Picture 37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2650" y="8934450"/>
          <a:ext cx="962025" cy="4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142875</xdr:colOff>
      <xdr:row>19</xdr:row>
      <xdr:rowOff>38100</xdr:rowOff>
    </xdr:from>
    <xdr:to>
      <xdr:col>2</xdr:col>
      <xdr:colOff>904875</xdr:colOff>
      <xdr:row>19</xdr:row>
      <xdr:rowOff>457200</xdr:rowOff>
    </xdr:to>
    <xdr:pic>
      <xdr:nvPicPr>
        <xdr:cNvPr id="1096" name="Picture 58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9448800"/>
          <a:ext cx="762000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133350</xdr:colOff>
      <xdr:row>20</xdr:row>
      <xdr:rowOff>38100</xdr:rowOff>
    </xdr:from>
    <xdr:to>
      <xdr:col>2</xdr:col>
      <xdr:colOff>895350</xdr:colOff>
      <xdr:row>20</xdr:row>
      <xdr:rowOff>495300</xdr:rowOff>
    </xdr:to>
    <xdr:pic>
      <xdr:nvPicPr>
        <xdr:cNvPr id="1097" name="Picture 60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47900" y="9972675"/>
          <a:ext cx="762000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304800</xdr:colOff>
      <xdr:row>25</xdr:row>
      <xdr:rowOff>19050</xdr:rowOff>
    </xdr:from>
    <xdr:to>
      <xdr:col>2</xdr:col>
      <xdr:colOff>809625</xdr:colOff>
      <xdr:row>25</xdr:row>
      <xdr:rowOff>552450</xdr:rowOff>
    </xdr:to>
    <xdr:pic>
      <xdr:nvPicPr>
        <xdr:cNvPr id="1099" name="Picture 75"/>
        <xdr:cNvPicPr>
          <a:picLocks noChangeAspect="1" noChangeArrowheads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19350" y="12839700"/>
          <a:ext cx="504825" cy="533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333375</xdr:colOff>
      <xdr:row>23</xdr:row>
      <xdr:rowOff>38100</xdr:rowOff>
    </xdr:from>
    <xdr:to>
      <xdr:col>2</xdr:col>
      <xdr:colOff>704850</xdr:colOff>
      <xdr:row>23</xdr:row>
      <xdr:rowOff>581025</xdr:rowOff>
    </xdr:to>
    <xdr:pic>
      <xdr:nvPicPr>
        <xdr:cNvPr id="1100" name="Picture 76"/>
        <xdr:cNvPicPr>
          <a:picLocks noChangeAspect="1" noChangeArrowheads="1"/>
        </xdr:cNvPicPr>
      </xdr:nvPicPr>
      <xdr:blipFill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47925" y="11677650"/>
          <a:ext cx="371475" cy="542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352425</xdr:colOff>
      <xdr:row>24</xdr:row>
      <xdr:rowOff>38100</xdr:rowOff>
    </xdr:from>
    <xdr:to>
      <xdr:col>2</xdr:col>
      <xdr:colOff>733425</xdr:colOff>
      <xdr:row>24</xdr:row>
      <xdr:rowOff>581025</xdr:rowOff>
    </xdr:to>
    <xdr:pic>
      <xdr:nvPicPr>
        <xdr:cNvPr id="1101" name="Picture 77"/>
        <xdr:cNvPicPr>
          <a:picLocks noChangeAspect="1" noChangeArrowheads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66975" y="12268200"/>
          <a:ext cx="381000" cy="542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95250</xdr:colOff>
      <xdr:row>29</xdr:row>
      <xdr:rowOff>28575</xdr:rowOff>
    </xdr:from>
    <xdr:to>
      <xdr:col>2</xdr:col>
      <xdr:colOff>933450</xdr:colOff>
      <xdr:row>29</xdr:row>
      <xdr:rowOff>571500</xdr:rowOff>
    </xdr:to>
    <xdr:pic>
      <xdr:nvPicPr>
        <xdr:cNvPr id="1104" name="Picture 38"/>
        <xdr:cNvPicPr>
          <a:picLocks noChangeAspect="1" noChangeArrowheads="1"/>
        </xdr:cNvPicPr>
      </xdr:nvPicPr>
      <xdr:blipFill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9800" y="15211425"/>
          <a:ext cx="838200" cy="542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85725</xdr:colOff>
      <xdr:row>53</xdr:row>
      <xdr:rowOff>47625</xdr:rowOff>
    </xdr:from>
    <xdr:to>
      <xdr:col>2</xdr:col>
      <xdr:colOff>1000125</xdr:colOff>
      <xdr:row>53</xdr:row>
      <xdr:rowOff>495300</xdr:rowOff>
    </xdr:to>
    <xdr:pic>
      <xdr:nvPicPr>
        <xdr:cNvPr id="1105" name="Picture 56"/>
        <xdr:cNvPicPr>
          <a:picLocks noChangeAspect="1" noChangeArrowheads="1"/>
        </xdr:cNvPicPr>
      </xdr:nvPicPr>
      <xdr:blipFill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0275" y="29403675"/>
          <a:ext cx="9144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257175</xdr:colOff>
      <xdr:row>54</xdr:row>
      <xdr:rowOff>47625</xdr:rowOff>
    </xdr:from>
    <xdr:to>
      <xdr:col>2</xdr:col>
      <xdr:colOff>742950</xdr:colOff>
      <xdr:row>54</xdr:row>
      <xdr:rowOff>495300</xdr:rowOff>
    </xdr:to>
    <xdr:pic>
      <xdr:nvPicPr>
        <xdr:cNvPr id="1106" name="Picture 57"/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71725" y="29994225"/>
          <a:ext cx="485775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19050</xdr:colOff>
      <xdr:row>47</xdr:row>
      <xdr:rowOff>38100</xdr:rowOff>
    </xdr:from>
    <xdr:to>
      <xdr:col>2</xdr:col>
      <xdr:colOff>1228725</xdr:colOff>
      <xdr:row>47</xdr:row>
      <xdr:rowOff>485775</xdr:rowOff>
    </xdr:to>
    <xdr:pic>
      <xdr:nvPicPr>
        <xdr:cNvPr id="1109" name="Picture 85"/>
        <xdr:cNvPicPr>
          <a:picLocks noChangeAspect="1" noChangeArrowheads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33600" y="25850850"/>
          <a:ext cx="1209675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152400</xdr:colOff>
      <xdr:row>41</xdr:row>
      <xdr:rowOff>47625</xdr:rowOff>
    </xdr:from>
    <xdr:to>
      <xdr:col>2</xdr:col>
      <xdr:colOff>952500</xdr:colOff>
      <xdr:row>41</xdr:row>
      <xdr:rowOff>514350</xdr:rowOff>
    </xdr:to>
    <xdr:pic>
      <xdr:nvPicPr>
        <xdr:cNvPr id="1110" name="Picture 86"/>
        <xdr:cNvPicPr>
          <a:picLocks noChangeAspect="1" noChangeArrowheads="1"/>
        </xdr:cNvPicPr>
      </xdr:nvPicPr>
      <xdr:blipFill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66950" y="22317075"/>
          <a:ext cx="8001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285750</xdr:colOff>
      <xdr:row>49</xdr:row>
      <xdr:rowOff>57150</xdr:rowOff>
    </xdr:from>
    <xdr:to>
      <xdr:col>2</xdr:col>
      <xdr:colOff>857250</xdr:colOff>
      <xdr:row>49</xdr:row>
      <xdr:rowOff>485775</xdr:rowOff>
    </xdr:to>
    <xdr:pic>
      <xdr:nvPicPr>
        <xdr:cNvPr id="1111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0300" y="27051000"/>
          <a:ext cx="571500" cy="428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190500</xdr:colOff>
      <xdr:row>58</xdr:row>
      <xdr:rowOff>47625</xdr:rowOff>
    </xdr:from>
    <xdr:to>
      <xdr:col>2</xdr:col>
      <xdr:colOff>800100</xdr:colOff>
      <xdr:row>58</xdr:row>
      <xdr:rowOff>514350</xdr:rowOff>
    </xdr:to>
    <xdr:pic>
      <xdr:nvPicPr>
        <xdr:cNvPr id="1112" name="Picture 41"/>
        <xdr:cNvPicPr>
          <a:picLocks noChangeAspect="1" noChangeArrowheads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32356425"/>
          <a:ext cx="6096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190500</xdr:colOff>
      <xdr:row>59</xdr:row>
      <xdr:rowOff>47625</xdr:rowOff>
    </xdr:from>
    <xdr:to>
      <xdr:col>2</xdr:col>
      <xdr:colOff>800100</xdr:colOff>
      <xdr:row>59</xdr:row>
      <xdr:rowOff>514350</xdr:rowOff>
    </xdr:to>
    <xdr:pic>
      <xdr:nvPicPr>
        <xdr:cNvPr id="1113" name="Picture 41"/>
        <xdr:cNvPicPr>
          <a:picLocks noChangeAspect="1" noChangeArrowheads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05050" y="32946975"/>
          <a:ext cx="6096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abSelected="1" zoomScaleSheetLayoutView="100" workbookViewId="0">
      <selection activeCell="L3" sqref="L3"/>
    </sheetView>
  </sheetViews>
  <sheetFormatPr defaultColWidth="9" defaultRowHeight="24" customHeight="1" x14ac:dyDescent="0.15"/>
  <cols>
    <col min="1" max="1" width="5" customWidth="1"/>
    <col min="2" max="2" width="22.75" customWidth="1"/>
    <col min="3" max="3" width="16.625" customWidth="1"/>
    <col min="4" max="4" width="17.125" customWidth="1"/>
    <col min="5" max="5" width="10.5" customWidth="1"/>
    <col min="6" max="7" width="7.5" style="4" hidden="1" customWidth="1"/>
    <col min="8" max="8" width="8.125" customWidth="1"/>
    <col min="9" max="9" width="8.375" customWidth="1"/>
    <col min="10" max="10" width="16" customWidth="1"/>
    <col min="11" max="11" width="9.875" style="5" customWidth="1"/>
    <col min="12" max="12" width="13.125" customWidth="1"/>
  </cols>
  <sheetData>
    <row r="1" spans="1:14" ht="31.5" customHeight="1" x14ac:dyDescent="0.15">
      <c r="A1" s="51" t="s">
        <v>0</v>
      </c>
      <c r="B1" s="52"/>
      <c r="C1" s="53" t="s">
        <v>1</v>
      </c>
      <c r="D1" s="53"/>
      <c r="E1" s="53"/>
      <c r="F1" s="53"/>
      <c r="G1" s="53"/>
      <c r="H1" s="53"/>
      <c r="I1" s="53"/>
      <c r="J1" s="6" t="s">
        <v>2</v>
      </c>
      <c r="K1" s="25"/>
    </row>
    <row r="2" spans="1:14" ht="30" customHeight="1" x14ac:dyDescent="0.15">
      <c r="A2" s="51" t="s">
        <v>3</v>
      </c>
      <c r="B2" s="52"/>
      <c r="C2" s="53" t="s">
        <v>4</v>
      </c>
      <c r="D2" s="53"/>
      <c r="E2" s="53"/>
      <c r="F2" s="53"/>
      <c r="G2" s="53"/>
      <c r="H2" s="53"/>
      <c r="I2" s="53"/>
      <c r="J2" s="6"/>
      <c r="K2" s="25" t="s">
        <v>5</v>
      </c>
      <c r="L2" s="26" t="s">
        <v>6</v>
      </c>
      <c r="M2" s="26"/>
    </row>
    <row r="3" spans="1:14" s="1" customFormat="1" ht="19.5" customHeight="1" x14ac:dyDescent="0.15">
      <c r="A3" s="7" t="s">
        <v>7</v>
      </c>
      <c r="B3" s="8" t="s">
        <v>8</v>
      </c>
      <c r="C3" s="7" t="s">
        <v>9</v>
      </c>
      <c r="D3" s="8" t="s">
        <v>10</v>
      </c>
      <c r="E3" s="8" t="s">
        <v>11</v>
      </c>
      <c r="F3" s="9" t="s">
        <v>12</v>
      </c>
      <c r="G3" s="9" t="s">
        <v>13</v>
      </c>
      <c r="H3" s="9" t="s">
        <v>14</v>
      </c>
      <c r="I3" s="7" t="s">
        <v>15</v>
      </c>
      <c r="J3" s="27" t="s">
        <v>16</v>
      </c>
      <c r="K3" s="25"/>
    </row>
    <row r="4" spans="1:14" s="1" customFormat="1" ht="41.25" customHeight="1" x14ac:dyDescent="0.15">
      <c r="A4" s="7">
        <v>1</v>
      </c>
      <c r="B4" s="10" t="s">
        <v>17</v>
      </c>
      <c r="C4" s="7"/>
      <c r="D4" s="10" t="s">
        <v>18</v>
      </c>
      <c r="E4" s="8" t="s">
        <v>19</v>
      </c>
      <c r="F4" s="9">
        <v>14</v>
      </c>
      <c r="G4" s="9">
        <v>12</v>
      </c>
      <c r="H4" s="9"/>
      <c r="I4" s="7" t="s">
        <v>20</v>
      </c>
      <c r="J4" s="27"/>
      <c r="K4" s="28">
        <v>44</v>
      </c>
    </row>
    <row r="5" spans="1:14" s="1" customFormat="1" ht="41.25" customHeight="1" x14ac:dyDescent="0.15">
      <c r="A5" s="7">
        <v>2</v>
      </c>
      <c r="B5" s="8" t="s">
        <v>21</v>
      </c>
      <c r="C5" s="7"/>
      <c r="D5" s="10" t="s">
        <v>22</v>
      </c>
      <c r="E5" s="8" t="s">
        <v>19</v>
      </c>
      <c r="F5" s="9">
        <v>6</v>
      </c>
      <c r="G5" s="9">
        <v>4</v>
      </c>
      <c r="H5" s="9"/>
      <c r="I5" s="7" t="s">
        <v>20</v>
      </c>
      <c r="J5" s="27"/>
      <c r="K5" s="28">
        <v>20</v>
      </c>
    </row>
    <row r="6" spans="1:14" s="1" customFormat="1" ht="41.25" customHeight="1" x14ac:dyDescent="0.15">
      <c r="A6" s="7">
        <v>3</v>
      </c>
      <c r="B6" s="8" t="s">
        <v>23</v>
      </c>
      <c r="C6" s="7"/>
      <c r="D6" s="10" t="s">
        <v>24</v>
      </c>
      <c r="E6" s="8" t="s">
        <v>19</v>
      </c>
      <c r="F6" s="9">
        <v>12</v>
      </c>
      <c r="G6" s="9">
        <v>10</v>
      </c>
      <c r="H6" s="9"/>
      <c r="I6" s="7" t="s">
        <v>20</v>
      </c>
      <c r="J6" s="29"/>
      <c r="K6" s="28">
        <v>20</v>
      </c>
    </row>
    <row r="7" spans="1:14" s="2" customFormat="1" ht="41.25" customHeight="1" x14ac:dyDescent="0.15">
      <c r="A7" s="7">
        <v>4</v>
      </c>
      <c r="B7" s="8" t="s">
        <v>25</v>
      </c>
      <c r="C7" s="7"/>
      <c r="D7" s="10" t="s">
        <v>26</v>
      </c>
      <c r="E7" s="8" t="s">
        <v>19</v>
      </c>
      <c r="F7" s="9">
        <v>19</v>
      </c>
      <c r="G7" s="9">
        <v>16</v>
      </c>
      <c r="H7" s="9"/>
      <c r="I7" s="7" t="s">
        <v>20</v>
      </c>
      <c r="J7" s="30" t="s">
        <v>27</v>
      </c>
      <c r="K7" s="31">
        <v>93</v>
      </c>
    </row>
    <row r="8" spans="1:14" s="2" customFormat="1" ht="41.25" customHeight="1" x14ac:dyDescent="0.15">
      <c r="A8" s="7">
        <v>5</v>
      </c>
      <c r="B8" s="8" t="s">
        <v>28</v>
      </c>
      <c r="C8" s="7"/>
      <c r="D8" s="10" t="s">
        <v>29</v>
      </c>
      <c r="E8" s="8" t="s">
        <v>19</v>
      </c>
      <c r="F8" s="9">
        <v>19</v>
      </c>
      <c r="G8" s="9">
        <v>16</v>
      </c>
      <c r="H8" s="9"/>
      <c r="I8" s="7" t="s">
        <v>20</v>
      </c>
      <c r="J8" s="30" t="s">
        <v>30</v>
      </c>
      <c r="K8" s="31">
        <v>93</v>
      </c>
    </row>
    <row r="9" spans="1:14" s="2" customFormat="1" ht="41.25" customHeight="1" x14ac:dyDescent="0.15">
      <c r="A9" s="7">
        <v>6</v>
      </c>
      <c r="B9" s="10" t="s">
        <v>31</v>
      </c>
      <c r="C9" s="7"/>
      <c r="D9" s="10" t="s">
        <v>26</v>
      </c>
      <c r="E9" s="8" t="s">
        <v>19</v>
      </c>
      <c r="F9" s="9">
        <f>3*3</f>
        <v>9</v>
      </c>
      <c r="G9" s="9">
        <v>8</v>
      </c>
      <c r="H9" s="9"/>
      <c r="I9" s="7" t="s">
        <v>20</v>
      </c>
      <c r="J9" s="30"/>
      <c r="K9" s="31">
        <v>15</v>
      </c>
    </row>
    <row r="10" spans="1:14" s="2" customFormat="1" ht="41.25" customHeight="1" x14ac:dyDescent="0.15">
      <c r="A10" s="7">
        <v>7</v>
      </c>
      <c r="B10" s="10" t="s">
        <v>32</v>
      </c>
      <c r="C10" s="11"/>
      <c r="D10" s="10" t="s">
        <v>33</v>
      </c>
      <c r="E10" s="8" t="s">
        <v>19</v>
      </c>
      <c r="F10" s="9">
        <f>2*3</f>
        <v>6</v>
      </c>
      <c r="G10" s="9">
        <v>6</v>
      </c>
      <c r="H10" s="9"/>
      <c r="I10" s="7" t="s">
        <v>20</v>
      </c>
      <c r="J10" s="30" t="s">
        <v>34</v>
      </c>
      <c r="K10" s="31">
        <v>12</v>
      </c>
    </row>
    <row r="11" spans="1:14" s="2" customFormat="1" ht="41.25" customHeight="1" x14ac:dyDescent="0.15">
      <c r="A11" s="7">
        <v>8</v>
      </c>
      <c r="B11" s="10" t="s">
        <v>35</v>
      </c>
      <c r="C11" s="11"/>
      <c r="D11" s="10" t="s">
        <v>33</v>
      </c>
      <c r="E11" s="8" t="s">
        <v>19</v>
      </c>
      <c r="F11" s="9">
        <f>2*3*1</f>
        <v>6</v>
      </c>
      <c r="G11" s="9">
        <v>6</v>
      </c>
      <c r="H11" s="9"/>
      <c r="I11" s="7" t="s">
        <v>20</v>
      </c>
      <c r="J11" s="32" t="s">
        <v>36</v>
      </c>
      <c r="K11" s="31">
        <v>6</v>
      </c>
    </row>
    <row r="12" spans="1:14" s="2" customFormat="1" ht="41.25" customHeight="1" x14ac:dyDescent="0.15">
      <c r="A12" s="7">
        <v>9</v>
      </c>
      <c r="B12" s="10" t="s">
        <v>37</v>
      </c>
      <c r="C12" s="11"/>
      <c r="D12" s="10" t="s">
        <v>38</v>
      </c>
      <c r="E12" s="8" t="s">
        <v>19</v>
      </c>
      <c r="F12" s="9">
        <v>2</v>
      </c>
      <c r="G12" s="9">
        <v>2</v>
      </c>
      <c r="H12" s="9"/>
      <c r="I12" s="7" t="s">
        <v>20</v>
      </c>
      <c r="J12" s="30" t="s">
        <v>39</v>
      </c>
      <c r="K12" s="31">
        <v>6</v>
      </c>
    </row>
    <row r="13" spans="1:14" s="3" customFormat="1" ht="41.25" customHeight="1" x14ac:dyDescent="0.15">
      <c r="A13" s="7">
        <v>10</v>
      </c>
      <c r="B13" s="10" t="s">
        <v>40</v>
      </c>
      <c r="C13" s="11"/>
      <c r="D13" s="10" t="s">
        <v>41</v>
      </c>
      <c r="E13" s="8" t="s">
        <v>19</v>
      </c>
      <c r="F13" s="9">
        <v>4</v>
      </c>
      <c r="G13" s="9">
        <v>4</v>
      </c>
      <c r="H13" s="9"/>
      <c r="I13" s="7" t="s">
        <v>20</v>
      </c>
      <c r="J13" s="30" t="s">
        <v>42</v>
      </c>
      <c r="K13" s="31">
        <v>12</v>
      </c>
      <c r="N13" s="33"/>
    </row>
    <row r="14" spans="1:14" s="3" customFormat="1" ht="41.25" customHeight="1" x14ac:dyDescent="0.15">
      <c r="A14" s="7">
        <v>11</v>
      </c>
      <c r="B14" s="10" t="s">
        <v>43</v>
      </c>
      <c r="C14" s="11"/>
      <c r="D14" s="10" t="s">
        <v>44</v>
      </c>
      <c r="E14" s="8" t="s">
        <v>19</v>
      </c>
      <c r="F14" s="9">
        <v>4</v>
      </c>
      <c r="G14" s="9">
        <v>4</v>
      </c>
      <c r="H14" s="9"/>
      <c r="I14" s="7" t="s">
        <v>20</v>
      </c>
      <c r="J14" s="30" t="s">
        <v>42</v>
      </c>
      <c r="K14" s="31">
        <v>12</v>
      </c>
    </row>
    <row r="15" spans="1:14" s="3" customFormat="1" ht="41.25" customHeight="1" x14ac:dyDescent="0.15">
      <c r="A15" s="7">
        <v>12</v>
      </c>
      <c r="B15" s="10" t="s">
        <v>45</v>
      </c>
      <c r="C15" s="11"/>
      <c r="D15" s="10" t="s">
        <v>38</v>
      </c>
      <c r="E15" s="8" t="s">
        <v>19</v>
      </c>
      <c r="F15" s="9">
        <v>2</v>
      </c>
      <c r="G15" s="9">
        <v>2</v>
      </c>
      <c r="H15" s="9"/>
      <c r="I15" s="7" t="s">
        <v>20</v>
      </c>
      <c r="J15" s="30" t="s">
        <v>39</v>
      </c>
      <c r="K15" s="31">
        <v>12</v>
      </c>
    </row>
    <row r="16" spans="1:14" s="3" customFormat="1" ht="41.25" customHeight="1" x14ac:dyDescent="0.15">
      <c r="A16" s="7">
        <v>13</v>
      </c>
      <c r="B16" s="10" t="s">
        <v>46</v>
      </c>
      <c r="C16" s="11"/>
      <c r="D16" s="10" t="s">
        <v>47</v>
      </c>
      <c r="E16" s="8" t="s">
        <v>19</v>
      </c>
      <c r="F16" s="9">
        <v>4</v>
      </c>
      <c r="G16" s="9">
        <v>4</v>
      </c>
      <c r="H16" s="9"/>
      <c r="I16" s="7" t="s">
        <v>20</v>
      </c>
      <c r="J16" s="30" t="s">
        <v>39</v>
      </c>
      <c r="K16" s="34">
        <v>12</v>
      </c>
    </row>
    <row r="17" spans="1:14" s="3" customFormat="1" ht="41.25" customHeight="1" x14ac:dyDescent="0.15">
      <c r="A17" s="7">
        <v>14</v>
      </c>
      <c r="B17" s="10" t="s">
        <v>48</v>
      </c>
      <c r="C17" s="11"/>
      <c r="D17" s="10" t="s">
        <v>49</v>
      </c>
      <c r="E17" s="8" t="s">
        <v>19</v>
      </c>
      <c r="F17" s="9">
        <v>4</v>
      </c>
      <c r="G17" s="9">
        <v>4</v>
      </c>
      <c r="H17" s="9"/>
      <c r="I17" s="7" t="s">
        <v>20</v>
      </c>
      <c r="J17" s="30" t="s">
        <v>39</v>
      </c>
      <c r="K17" s="34">
        <v>24</v>
      </c>
    </row>
    <row r="18" spans="1:14" s="3" customFormat="1" ht="41.25" customHeight="1" x14ac:dyDescent="0.15">
      <c r="A18" s="7">
        <v>15</v>
      </c>
      <c r="B18" s="12" t="s">
        <v>50</v>
      </c>
      <c r="C18" s="12"/>
      <c r="D18" s="10" t="s">
        <v>51</v>
      </c>
      <c r="E18" s="13" t="s">
        <v>19</v>
      </c>
      <c r="F18" s="14">
        <v>17</v>
      </c>
      <c r="G18" s="14">
        <v>44</v>
      </c>
      <c r="H18" s="9"/>
      <c r="I18" s="15" t="s">
        <v>20</v>
      </c>
      <c r="J18" s="35"/>
      <c r="K18" s="36">
        <v>31</v>
      </c>
      <c r="L18" s="37"/>
      <c r="M18" s="38"/>
    </row>
    <row r="19" spans="1:14" s="3" customFormat="1" ht="41.25" customHeight="1" x14ac:dyDescent="0.15">
      <c r="A19" s="7">
        <v>16</v>
      </c>
      <c r="B19" s="12" t="s">
        <v>52</v>
      </c>
      <c r="C19" s="12"/>
      <c r="D19" s="10" t="s">
        <v>53</v>
      </c>
      <c r="E19" s="13" t="s">
        <v>19</v>
      </c>
      <c r="F19" s="14">
        <v>14</v>
      </c>
      <c r="G19" s="14">
        <f>7*6</f>
        <v>42</v>
      </c>
      <c r="H19" s="9"/>
      <c r="I19" s="15" t="s">
        <v>20</v>
      </c>
      <c r="J19" s="39" t="s">
        <v>34</v>
      </c>
      <c r="K19" s="34">
        <v>24</v>
      </c>
      <c r="L19" s="37"/>
    </row>
    <row r="20" spans="1:14" s="3" customFormat="1" ht="41.25" customHeight="1" x14ac:dyDescent="0.15">
      <c r="A20" s="7">
        <v>17</v>
      </c>
      <c r="B20" s="12" t="s">
        <v>54</v>
      </c>
      <c r="C20" s="12"/>
      <c r="D20" s="10" t="s">
        <v>51</v>
      </c>
      <c r="E20" s="13" t="s">
        <v>19</v>
      </c>
      <c r="F20" s="14"/>
      <c r="G20" s="14"/>
      <c r="H20" s="9"/>
      <c r="I20" s="15" t="s">
        <v>20</v>
      </c>
      <c r="J20" s="39"/>
      <c r="K20" s="34">
        <v>5</v>
      </c>
      <c r="L20" s="37"/>
    </row>
    <row r="21" spans="1:14" s="3" customFormat="1" ht="41.25" customHeight="1" x14ac:dyDescent="0.15">
      <c r="A21" s="7">
        <v>18</v>
      </c>
      <c r="B21" s="12" t="s">
        <v>55</v>
      </c>
      <c r="C21" s="15"/>
      <c r="D21" s="10" t="s">
        <v>56</v>
      </c>
      <c r="E21" s="13" t="s">
        <v>19</v>
      </c>
      <c r="F21" s="14"/>
      <c r="G21" s="14"/>
      <c r="H21" s="9"/>
      <c r="I21" s="15" t="s">
        <v>20</v>
      </c>
      <c r="J21" s="39" t="s">
        <v>39</v>
      </c>
      <c r="K21" s="31">
        <v>4</v>
      </c>
      <c r="L21" s="37"/>
    </row>
    <row r="22" spans="1:14" s="3" customFormat="1" ht="47.1" customHeight="1" x14ac:dyDescent="0.15">
      <c r="A22" s="7">
        <v>19</v>
      </c>
      <c r="B22" s="10" t="s">
        <v>57</v>
      </c>
      <c r="C22" s="7"/>
      <c r="D22" s="10" t="s">
        <v>58</v>
      </c>
      <c r="E22" s="8" t="s">
        <v>19</v>
      </c>
      <c r="F22" s="9">
        <v>10</v>
      </c>
      <c r="G22" s="9">
        <v>8</v>
      </c>
      <c r="H22" s="9"/>
      <c r="I22" s="7" t="s">
        <v>20</v>
      </c>
      <c r="J22" s="40" t="s">
        <v>59</v>
      </c>
      <c r="K22" s="31">
        <v>14</v>
      </c>
    </row>
    <row r="23" spans="1:14" s="3" customFormat="1" ht="47.1" customHeight="1" x14ac:dyDescent="0.15">
      <c r="A23" s="7">
        <v>20</v>
      </c>
      <c r="B23" s="10" t="s">
        <v>60</v>
      </c>
      <c r="C23" s="7"/>
      <c r="D23" s="10" t="s">
        <v>61</v>
      </c>
      <c r="E23" s="8" t="s">
        <v>19</v>
      </c>
      <c r="F23" s="9">
        <f>2*2</f>
        <v>4</v>
      </c>
      <c r="G23" s="9">
        <v>4</v>
      </c>
      <c r="H23" s="9"/>
      <c r="I23" s="7" t="s">
        <v>20</v>
      </c>
      <c r="J23" s="40" t="s">
        <v>59</v>
      </c>
      <c r="K23" s="34">
        <v>8</v>
      </c>
      <c r="L23" s="38"/>
    </row>
    <row r="24" spans="1:14" ht="47.1" customHeight="1" x14ac:dyDescent="0.15">
      <c r="A24" s="7">
        <v>21</v>
      </c>
      <c r="B24" s="10" t="s">
        <v>62</v>
      </c>
      <c r="C24" s="7"/>
      <c r="D24" s="10" t="s">
        <v>58</v>
      </c>
      <c r="E24" s="8" t="s">
        <v>19</v>
      </c>
      <c r="F24" s="9">
        <f t="shared" ref="F24:F26" si="0">+SUM(I24:L24)</f>
        <v>14</v>
      </c>
      <c r="G24" s="7" t="s">
        <v>20</v>
      </c>
      <c r="H24" s="9"/>
      <c r="I24" s="7" t="s">
        <v>20</v>
      </c>
      <c r="J24" s="41" t="s">
        <v>59</v>
      </c>
      <c r="K24" s="34">
        <v>14</v>
      </c>
      <c r="L24" s="42"/>
    </row>
    <row r="25" spans="1:14" ht="47.1" customHeight="1" x14ac:dyDescent="0.15">
      <c r="A25" s="7">
        <v>22</v>
      </c>
      <c r="B25" s="10" t="s">
        <v>63</v>
      </c>
      <c r="C25" s="7"/>
      <c r="D25" s="10" t="s">
        <v>61</v>
      </c>
      <c r="E25" s="8" t="s">
        <v>19</v>
      </c>
      <c r="F25" s="9">
        <f t="shared" si="0"/>
        <v>8</v>
      </c>
      <c r="G25" s="7" t="s">
        <v>20</v>
      </c>
      <c r="H25" s="9"/>
      <c r="I25" s="7" t="s">
        <v>20</v>
      </c>
      <c r="J25" s="41" t="s">
        <v>59</v>
      </c>
      <c r="K25" s="34">
        <v>8</v>
      </c>
      <c r="L25" s="42"/>
    </row>
    <row r="26" spans="1:14" ht="47.1" customHeight="1" x14ac:dyDescent="0.15">
      <c r="A26" s="7">
        <v>23</v>
      </c>
      <c r="B26" s="16" t="s">
        <v>64</v>
      </c>
      <c r="C26" s="11"/>
      <c r="D26" s="10" t="s">
        <v>65</v>
      </c>
      <c r="E26" s="8" t="s">
        <v>19</v>
      </c>
      <c r="F26" s="9">
        <f t="shared" si="0"/>
        <v>40</v>
      </c>
      <c r="G26" s="7" t="s">
        <v>20</v>
      </c>
      <c r="H26" s="9"/>
      <c r="I26" s="7" t="s">
        <v>20</v>
      </c>
      <c r="J26" s="41" t="s">
        <v>59</v>
      </c>
      <c r="K26" s="34">
        <f>10*2*2</f>
        <v>40</v>
      </c>
      <c r="L26" s="42"/>
    </row>
    <row r="27" spans="1:14" s="3" customFormat="1" ht="47.1" customHeight="1" x14ac:dyDescent="0.15">
      <c r="A27" s="7">
        <v>24</v>
      </c>
      <c r="B27" s="16" t="s">
        <v>66</v>
      </c>
      <c r="C27" s="11"/>
      <c r="D27" s="10" t="s">
        <v>65</v>
      </c>
      <c r="E27" s="8" t="s">
        <v>19</v>
      </c>
      <c r="F27" s="9">
        <v>24</v>
      </c>
      <c r="G27" s="9">
        <v>20</v>
      </c>
      <c r="H27" s="9"/>
      <c r="I27" s="7" t="s">
        <v>20</v>
      </c>
      <c r="J27" s="40" t="s">
        <v>59</v>
      </c>
      <c r="K27" s="34">
        <v>40</v>
      </c>
      <c r="L27" s="38"/>
    </row>
    <row r="28" spans="1:14" s="3" customFormat="1" ht="47.1" customHeight="1" x14ac:dyDescent="0.15">
      <c r="A28" s="7">
        <v>25</v>
      </c>
      <c r="B28" s="16" t="s">
        <v>67</v>
      </c>
      <c r="C28" s="11"/>
      <c r="D28" s="10" t="s">
        <v>65</v>
      </c>
      <c r="E28" s="8" t="s">
        <v>19</v>
      </c>
      <c r="F28" s="9">
        <v>12</v>
      </c>
      <c r="G28" s="9">
        <v>10</v>
      </c>
      <c r="H28" s="9"/>
      <c r="I28" s="7" t="s">
        <v>20</v>
      </c>
      <c r="J28" s="40" t="s">
        <v>59</v>
      </c>
      <c r="K28" s="31">
        <v>20</v>
      </c>
    </row>
    <row r="29" spans="1:14" s="3" customFormat="1" ht="47.1" customHeight="1" x14ac:dyDescent="0.15">
      <c r="A29" s="7">
        <v>26</v>
      </c>
      <c r="B29" s="16" t="s">
        <v>68</v>
      </c>
      <c r="C29" s="11"/>
      <c r="D29" s="10" t="s">
        <v>69</v>
      </c>
      <c r="E29" s="8" t="s">
        <v>19</v>
      </c>
      <c r="F29" s="9"/>
      <c r="G29" s="9"/>
      <c r="H29" s="9"/>
      <c r="I29" s="7" t="s">
        <v>20</v>
      </c>
      <c r="J29" s="40"/>
      <c r="K29" s="31">
        <f>4*4</f>
        <v>16</v>
      </c>
    </row>
    <row r="30" spans="1:14" s="3" customFormat="1" ht="47.1" customHeight="1" x14ac:dyDescent="0.15">
      <c r="A30" s="7">
        <v>27</v>
      </c>
      <c r="B30" s="10" t="s">
        <v>70</v>
      </c>
      <c r="C30" s="11"/>
      <c r="D30" s="10" t="s">
        <v>71</v>
      </c>
      <c r="E30" s="17" t="s">
        <v>72</v>
      </c>
      <c r="F30" s="9">
        <v>14</v>
      </c>
      <c r="G30" s="9">
        <v>12</v>
      </c>
      <c r="H30" s="9"/>
      <c r="I30" s="7" t="s">
        <v>20</v>
      </c>
      <c r="J30" s="40"/>
      <c r="K30" s="31">
        <v>44</v>
      </c>
    </row>
    <row r="31" spans="1:14" s="3" customFormat="1" ht="47.1" customHeight="1" x14ac:dyDescent="0.15">
      <c r="A31" s="7">
        <v>28</v>
      </c>
      <c r="B31" s="10" t="s">
        <v>73</v>
      </c>
      <c r="C31" s="11"/>
      <c r="D31" s="10" t="s">
        <v>74</v>
      </c>
      <c r="E31" s="17"/>
      <c r="F31" s="9"/>
      <c r="G31" s="9"/>
      <c r="H31" s="9"/>
      <c r="I31" s="7" t="s">
        <v>20</v>
      </c>
      <c r="J31" s="40"/>
      <c r="K31" s="31">
        <v>61</v>
      </c>
    </row>
    <row r="32" spans="1:14" s="3" customFormat="1" ht="47.1" customHeight="1" x14ac:dyDescent="0.15">
      <c r="A32" s="7">
        <v>29</v>
      </c>
      <c r="B32" s="10" t="s">
        <v>75</v>
      </c>
      <c r="C32" s="11"/>
      <c r="D32" s="10" t="s">
        <v>76</v>
      </c>
      <c r="E32" s="17" t="s">
        <v>77</v>
      </c>
      <c r="F32" s="9">
        <f>+(4*18+6*4+7*2+1.8*8)/6</f>
        <v>20.733333333333334</v>
      </c>
      <c r="G32" s="9">
        <f>+(4*15+6*4+1.8*8+7*2)/6</f>
        <v>18.733333333333334</v>
      </c>
      <c r="H32" s="9"/>
      <c r="I32" s="7" t="s">
        <v>20</v>
      </c>
      <c r="J32" s="40"/>
      <c r="K32" s="34">
        <v>95</v>
      </c>
      <c r="L32" s="43"/>
      <c r="M32" s="43"/>
      <c r="N32" s="38"/>
    </row>
    <row r="33" spans="1:14" s="3" customFormat="1" ht="47.1" customHeight="1" x14ac:dyDescent="0.15">
      <c r="A33" s="7">
        <v>30</v>
      </c>
      <c r="B33" s="10" t="s">
        <v>78</v>
      </c>
      <c r="C33" s="11"/>
      <c r="D33" s="10" t="s">
        <v>79</v>
      </c>
      <c r="E33" s="17" t="s">
        <v>77</v>
      </c>
      <c r="F33" s="9">
        <f>2+2*4</f>
        <v>10</v>
      </c>
      <c r="G33" s="9">
        <v>10</v>
      </c>
      <c r="H33" s="9"/>
      <c r="I33" s="7" t="s">
        <v>20</v>
      </c>
      <c r="J33" s="44"/>
      <c r="K33" s="34">
        <v>64</v>
      </c>
      <c r="L33" s="45"/>
      <c r="M33" s="43"/>
      <c r="N33" s="38"/>
    </row>
    <row r="34" spans="1:14" s="3" customFormat="1" ht="47.1" customHeight="1" x14ac:dyDescent="0.15">
      <c r="A34" s="7">
        <v>31</v>
      </c>
      <c r="B34" s="11" t="s">
        <v>80</v>
      </c>
      <c r="C34" s="11"/>
      <c r="D34" s="10" t="s">
        <v>81</v>
      </c>
      <c r="E34" s="17" t="s">
        <v>82</v>
      </c>
      <c r="F34" s="9">
        <v>63</v>
      </c>
      <c r="G34" s="9">
        <v>57</v>
      </c>
      <c r="H34" s="9"/>
      <c r="I34" s="7" t="s">
        <v>20</v>
      </c>
      <c r="J34" s="40"/>
      <c r="K34" s="34">
        <v>285</v>
      </c>
      <c r="L34" s="45"/>
      <c r="M34" s="43"/>
      <c r="N34" s="38"/>
    </row>
    <row r="35" spans="1:14" s="3" customFormat="1" ht="47.1" customHeight="1" x14ac:dyDescent="0.15">
      <c r="A35" s="7">
        <v>32</v>
      </c>
      <c r="B35" s="12" t="s">
        <v>83</v>
      </c>
      <c r="C35" s="12"/>
      <c r="D35" s="6" t="s">
        <v>84</v>
      </c>
      <c r="E35" s="17"/>
      <c r="F35" s="9">
        <v>1</v>
      </c>
      <c r="G35" s="9">
        <v>1</v>
      </c>
      <c r="H35" s="9"/>
      <c r="I35" s="7" t="s">
        <v>20</v>
      </c>
      <c r="J35" s="40"/>
      <c r="K35" s="34">
        <v>1</v>
      </c>
      <c r="L35" s="45"/>
      <c r="M35" s="43"/>
      <c r="N35" s="38"/>
    </row>
    <row r="36" spans="1:14" s="3" customFormat="1" ht="47.1" customHeight="1" x14ac:dyDescent="0.15">
      <c r="A36" s="7">
        <v>33</v>
      </c>
      <c r="B36" s="10" t="s">
        <v>85</v>
      </c>
      <c r="C36" s="11"/>
      <c r="D36" s="10" t="s">
        <v>86</v>
      </c>
      <c r="E36" s="17" t="s">
        <v>87</v>
      </c>
      <c r="F36" s="9">
        <f>14+10</f>
        <v>24</v>
      </c>
      <c r="G36" s="9">
        <f>7*2+10</f>
        <v>24</v>
      </c>
      <c r="H36" s="9"/>
      <c r="I36" s="7" t="s">
        <v>20</v>
      </c>
      <c r="J36" s="40"/>
      <c r="K36" s="34">
        <f>12*4+7*6</f>
        <v>90</v>
      </c>
      <c r="L36" s="38"/>
      <c r="M36" s="38"/>
      <c r="N36" s="38"/>
    </row>
    <row r="37" spans="1:14" s="3" customFormat="1" ht="47.1" customHeight="1" x14ac:dyDescent="0.15">
      <c r="A37" s="7">
        <v>34</v>
      </c>
      <c r="B37" s="10" t="s">
        <v>88</v>
      </c>
      <c r="C37" s="11"/>
      <c r="D37" s="10" t="s">
        <v>89</v>
      </c>
      <c r="E37" s="17" t="s">
        <v>82</v>
      </c>
      <c r="F37" s="9">
        <f>17*3+8</f>
        <v>59</v>
      </c>
      <c r="G37" s="9">
        <f>14*3+8</f>
        <v>50</v>
      </c>
      <c r="H37" s="9"/>
      <c r="I37" s="7" t="s">
        <v>20</v>
      </c>
      <c r="J37" s="40"/>
      <c r="K37" s="31">
        <f>5*6+30*3</f>
        <v>120</v>
      </c>
    </row>
    <row r="38" spans="1:14" s="3" customFormat="1" ht="47.1" customHeight="1" x14ac:dyDescent="0.15">
      <c r="A38" s="7">
        <v>35</v>
      </c>
      <c r="B38" s="10" t="s">
        <v>90</v>
      </c>
      <c r="C38" s="11"/>
      <c r="D38" s="10" t="s">
        <v>91</v>
      </c>
      <c r="E38" s="8" t="s">
        <v>92</v>
      </c>
      <c r="F38" s="9">
        <v>6</v>
      </c>
      <c r="G38" s="9">
        <v>6</v>
      </c>
      <c r="H38" s="9"/>
      <c r="I38" s="7" t="s">
        <v>20</v>
      </c>
      <c r="J38" s="40"/>
      <c r="K38" s="31">
        <v>0</v>
      </c>
    </row>
    <row r="39" spans="1:14" s="3" customFormat="1" ht="47.1" customHeight="1" x14ac:dyDescent="0.15">
      <c r="A39" s="7">
        <v>36</v>
      </c>
      <c r="B39" s="18" t="s">
        <v>93</v>
      </c>
      <c r="C39" s="19"/>
      <c r="D39" s="18" t="s">
        <v>94</v>
      </c>
      <c r="E39" s="20" t="s">
        <v>95</v>
      </c>
      <c r="F39" s="9"/>
      <c r="G39" s="9"/>
      <c r="H39" s="9"/>
      <c r="I39" s="7" t="s">
        <v>20</v>
      </c>
      <c r="J39" s="40"/>
      <c r="K39" s="31">
        <f>8*2</f>
        <v>16</v>
      </c>
    </row>
    <row r="40" spans="1:14" s="3" customFormat="1" ht="47.1" customHeight="1" x14ac:dyDescent="0.15">
      <c r="A40" s="7">
        <v>37</v>
      </c>
      <c r="B40" s="10" t="s">
        <v>96</v>
      </c>
      <c r="C40" s="11"/>
      <c r="D40" s="18" t="s">
        <v>97</v>
      </c>
      <c r="E40" s="8"/>
      <c r="F40" s="9">
        <v>2</v>
      </c>
      <c r="G40" s="9">
        <v>3</v>
      </c>
      <c r="H40" s="9"/>
      <c r="I40" s="7" t="s">
        <v>20</v>
      </c>
      <c r="J40" s="40"/>
      <c r="K40" s="31">
        <v>15</v>
      </c>
    </row>
    <row r="41" spans="1:14" s="3" customFormat="1" ht="47.1" customHeight="1" x14ac:dyDescent="0.15">
      <c r="A41" s="7">
        <v>38</v>
      </c>
      <c r="B41" s="10" t="s">
        <v>98</v>
      </c>
      <c r="C41" s="11"/>
      <c r="D41" s="18" t="s">
        <v>99</v>
      </c>
      <c r="E41" s="8"/>
      <c r="F41" s="9">
        <v>8</v>
      </c>
      <c r="G41" s="9">
        <v>8</v>
      </c>
      <c r="H41" s="9"/>
      <c r="I41" s="7" t="s">
        <v>20</v>
      </c>
      <c r="J41" s="40"/>
      <c r="K41" s="31">
        <v>8</v>
      </c>
    </row>
    <row r="42" spans="1:14" s="3" customFormat="1" ht="47.1" customHeight="1" x14ac:dyDescent="0.15">
      <c r="A42" s="7">
        <v>39</v>
      </c>
      <c r="B42" s="10" t="s">
        <v>100</v>
      </c>
      <c r="C42" s="11"/>
      <c r="D42" s="18" t="s">
        <v>101</v>
      </c>
      <c r="E42" s="8"/>
      <c r="F42" s="9">
        <v>4</v>
      </c>
      <c r="G42" s="9">
        <v>5</v>
      </c>
      <c r="H42" s="9"/>
      <c r="I42" s="7" t="s">
        <v>20</v>
      </c>
      <c r="J42" s="40"/>
      <c r="K42" s="31">
        <v>12</v>
      </c>
    </row>
    <row r="43" spans="1:14" s="3" customFormat="1" ht="47.1" customHeight="1" x14ac:dyDescent="0.15">
      <c r="A43" s="7">
        <v>40</v>
      </c>
      <c r="B43" s="12" t="s">
        <v>102</v>
      </c>
      <c r="C43" s="12"/>
      <c r="D43" s="6"/>
      <c r="E43" s="21"/>
      <c r="F43" s="12">
        <f>8*7.5</f>
        <v>60</v>
      </c>
      <c r="G43" s="12">
        <f>9*7.5</f>
        <v>67.5</v>
      </c>
      <c r="H43" s="9"/>
      <c r="I43" s="7" t="s">
        <v>20</v>
      </c>
      <c r="J43" s="44"/>
      <c r="K43" s="31">
        <f>10*22+3.5*10*2+18*2</f>
        <v>326</v>
      </c>
    </row>
    <row r="44" spans="1:14" ht="47.1" customHeight="1" x14ac:dyDescent="0.15">
      <c r="A44" s="7">
        <v>41</v>
      </c>
      <c r="B44" s="10" t="s">
        <v>103</v>
      </c>
      <c r="C44" s="7"/>
      <c r="D44" s="10"/>
      <c r="E44" s="8"/>
      <c r="F44" s="9"/>
      <c r="G44" s="9"/>
      <c r="H44" s="9"/>
      <c r="I44" s="7" t="s">
        <v>20</v>
      </c>
      <c r="J44" s="44"/>
      <c r="K44" s="5">
        <v>116</v>
      </c>
    </row>
    <row r="45" spans="1:14" s="3" customFormat="1" ht="47.1" customHeight="1" x14ac:dyDescent="0.15">
      <c r="A45" s="7">
        <v>42</v>
      </c>
      <c r="B45" s="10" t="s">
        <v>104</v>
      </c>
      <c r="C45" s="7"/>
      <c r="D45" s="10" t="s">
        <v>105</v>
      </c>
      <c r="E45" s="8" t="s">
        <v>106</v>
      </c>
      <c r="F45" s="9">
        <v>30</v>
      </c>
      <c r="G45" s="9">
        <v>30</v>
      </c>
      <c r="H45" s="9"/>
      <c r="I45" s="7" t="s">
        <v>20</v>
      </c>
      <c r="J45" s="40"/>
      <c r="K45" s="31">
        <f>+K36-12+12*2</f>
        <v>102</v>
      </c>
    </row>
    <row r="46" spans="1:14" s="3" customFormat="1" ht="47.1" customHeight="1" x14ac:dyDescent="0.15">
      <c r="A46" s="7">
        <v>43</v>
      </c>
      <c r="B46" s="10" t="s">
        <v>104</v>
      </c>
      <c r="C46" s="7"/>
      <c r="D46" s="10" t="s">
        <v>107</v>
      </c>
      <c r="E46" s="8" t="s">
        <v>106</v>
      </c>
      <c r="F46" s="9"/>
      <c r="G46" s="9"/>
      <c r="H46" s="9"/>
      <c r="I46" s="7" t="s">
        <v>20</v>
      </c>
      <c r="J46" s="40"/>
      <c r="K46" s="31">
        <f>12</f>
        <v>12</v>
      </c>
    </row>
    <row r="47" spans="1:14" s="3" customFormat="1" ht="47.1" customHeight="1" x14ac:dyDescent="0.15">
      <c r="A47" s="7">
        <v>44</v>
      </c>
      <c r="B47" s="10" t="s">
        <v>104</v>
      </c>
      <c r="C47" s="7"/>
      <c r="D47" s="10" t="s">
        <v>108</v>
      </c>
      <c r="E47" s="8" t="s">
        <v>106</v>
      </c>
      <c r="F47" s="9"/>
      <c r="G47" s="9"/>
      <c r="H47" s="22"/>
      <c r="I47" s="46" t="s">
        <v>20</v>
      </c>
      <c r="J47" s="47"/>
      <c r="K47" s="31">
        <f>2*5</f>
        <v>10</v>
      </c>
    </row>
    <row r="48" spans="1:14" s="3" customFormat="1" ht="47.1" customHeight="1" x14ac:dyDescent="0.15">
      <c r="A48" s="7">
        <v>45</v>
      </c>
      <c r="B48" s="10" t="s">
        <v>109</v>
      </c>
      <c r="C48" s="7"/>
      <c r="D48" s="10" t="s">
        <v>110</v>
      </c>
      <c r="E48" s="8" t="s">
        <v>106</v>
      </c>
      <c r="F48" s="9">
        <v>11</v>
      </c>
      <c r="G48" s="23" t="s">
        <v>20</v>
      </c>
      <c r="H48" s="9"/>
      <c r="I48" s="7" t="s">
        <v>20</v>
      </c>
      <c r="J48" s="48"/>
      <c r="K48" s="31">
        <f>4*6+2*5</f>
        <v>34</v>
      </c>
    </row>
    <row r="49" spans="1:15" s="3" customFormat="1" ht="47.1" customHeight="1" x14ac:dyDescent="0.15">
      <c r="A49" s="7">
        <v>46</v>
      </c>
      <c r="B49" s="6" t="s">
        <v>111</v>
      </c>
      <c r="C49" s="15"/>
      <c r="D49" s="6" t="s">
        <v>112</v>
      </c>
      <c r="E49" s="8" t="s">
        <v>106</v>
      </c>
      <c r="F49" s="9"/>
      <c r="G49" s="9"/>
      <c r="H49" s="24"/>
      <c r="I49" s="49" t="s">
        <v>20</v>
      </c>
      <c r="J49" s="50"/>
      <c r="K49" s="31">
        <f>6*8+3*5</f>
        <v>63</v>
      </c>
    </row>
    <row r="50" spans="1:15" s="3" customFormat="1" ht="47.1" customHeight="1" x14ac:dyDescent="0.15">
      <c r="A50" s="7">
        <v>47</v>
      </c>
      <c r="B50" s="10" t="s">
        <v>113</v>
      </c>
      <c r="C50" s="7"/>
      <c r="D50" s="10" t="s">
        <v>114</v>
      </c>
      <c r="E50" s="8" t="s">
        <v>115</v>
      </c>
      <c r="F50" s="9"/>
      <c r="G50" s="9"/>
      <c r="H50" s="9"/>
      <c r="I50" s="7" t="s">
        <v>20</v>
      </c>
      <c r="J50" s="40" t="s">
        <v>116</v>
      </c>
      <c r="K50" s="31">
        <f>6*4</f>
        <v>24</v>
      </c>
    </row>
    <row r="51" spans="1:15" s="3" customFormat="1" ht="47.1" customHeight="1" x14ac:dyDescent="0.15">
      <c r="A51" s="7">
        <v>48</v>
      </c>
      <c r="B51" s="10" t="s">
        <v>117</v>
      </c>
      <c r="C51" s="7"/>
      <c r="D51" s="10" t="s">
        <v>118</v>
      </c>
      <c r="E51" s="8" t="s">
        <v>72</v>
      </c>
      <c r="F51" s="9"/>
      <c r="G51" s="9"/>
      <c r="H51" s="9"/>
      <c r="I51" s="7" t="s">
        <v>20</v>
      </c>
      <c r="J51" s="40"/>
      <c r="K51" s="31">
        <f>+K45+K46+K47+K48*2</f>
        <v>192</v>
      </c>
    </row>
    <row r="52" spans="1:15" s="3" customFormat="1" ht="47.1" customHeight="1" x14ac:dyDescent="0.15">
      <c r="A52" s="7">
        <v>49</v>
      </c>
      <c r="B52" s="10" t="s">
        <v>119</v>
      </c>
      <c r="C52" s="7"/>
      <c r="D52" s="10" t="s">
        <v>120</v>
      </c>
      <c r="E52" s="8" t="s">
        <v>72</v>
      </c>
      <c r="F52" s="9"/>
      <c r="G52" s="9"/>
      <c r="H52" s="9"/>
      <c r="I52" s="7" t="s">
        <v>20</v>
      </c>
      <c r="J52" s="40"/>
      <c r="K52" s="31">
        <f>+K45+K46+K47</f>
        <v>124</v>
      </c>
    </row>
    <row r="53" spans="1:15" s="3" customFormat="1" ht="47.1" customHeight="1" x14ac:dyDescent="0.15">
      <c r="A53" s="7">
        <v>50</v>
      </c>
      <c r="B53" s="10" t="s">
        <v>121</v>
      </c>
      <c r="C53" s="7"/>
      <c r="D53" s="10" t="s">
        <v>122</v>
      </c>
      <c r="E53" s="8" t="s">
        <v>106</v>
      </c>
      <c r="F53" s="9">
        <f>6*15*3</f>
        <v>270</v>
      </c>
      <c r="G53" s="9">
        <f>6*18*3</f>
        <v>324</v>
      </c>
      <c r="H53" s="9"/>
      <c r="I53" s="7" t="s">
        <v>20</v>
      </c>
      <c r="J53" s="40"/>
      <c r="K53" s="31">
        <f>+K8*2+K10*4+K11*2+K19*4+K26*4+K27*4+K28*2+K32*3+K38*2</f>
        <v>987</v>
      </c>
      <c r="O53" s="2"/>
    </row>
    <row r="54" spans="1:15" s="3" customFormat="1" ht="47.1" customHeight="1" x14ac:dyDescent="0.15">
      <c r="A54" s="7">
        <v>51</v>
      </c>
      <c r="B54" s="6" t="s">
        <v>123</v>
      </c>
      <c r="C54" s="15"/>
      <c r="D54" s="6"/>
      <c r="E54" s="13"/>
      <c r="F54" s="12"/>
      <c r="G54" s="12"/>
      <c r="H54" s="9"/>
      <c r="I54" s="7" t="s">
        <v>20</v>
      </c>
      <c r="J54" s="15"/>
      <c r="K54" s="31">
        <v>4</v>
      </c>
      <c r="M54" s="2"/>
    </row>
    <row r="55" spans="1:15" s="3" customFormat="1" ht="47.1" customHeight="1" x14ac:dyDescent="0.15">
      <c r="A55" s="7">
        <v>52</v>
      </c>
      <c r="B55" s="6" t="s">
        <v>124</v>
      </c>
      <c r="C55" s="12"/>
      <c r="D55" s="6"/>
      <c r="E55" s="13"/>
      <c r="F55" s="12"/>
      <c r="G55" s="12"/>
      <c r="H55" s="9"/>
      <c r="I55" s="7" t="s">
        <v>20</v>
      </c>
      <c r="J55" s="15"/>
      <c r="K55" s="31">
        <v>3</v>
      </c>
    </row>
    <row r="56" spans="1:15" s="3" customFormat="1" ht="47.1" customHeight="1" x14ac:dyDescent="0.15">
      <c r="A56" s="7">
        <v>53</v>
      </c>
      <c r="B56" s="12" t="s">
        <v>125</v>
      </c>
      <c r="C56" s="12"/>
      <c r="D56" s="6" t="s">
        <v>126</v>
      </c>
      <c r="E56" s="13" t="s">
        <v>127</v>
      </c>
      <c r="F56" s="12">
        <v>0</v>
      </c>
      <c r="G56" s="12">
        <v>1</v>
      </c>
      <c r="H56" s="9"/>
      <c r="I56" s="7" t="s">
        <v>20</v>
      </c>
      <c r="J56" s="40"/>
      <c r="K56" s="31">
        <v>3</v>
      </c>
    </row>
    <row r="57" spans="1:15" s="3" customFormat="1" ht="47.1" customHeight="1" x14ac:dyDescent="0.15">
      <c r="A57" s="7">
        <v>54</v>
      </c>
      <c r="B57" s="12" t="s">
        <v>125</v>
      </c>
      <c r="C57" s="12"/>
      <c r="D57" s="6" t="s">
        <v>128</v>
      </c>
      <c r="E57" s="13" t="s">
        <v>127</v>
      </c>
      <c r="F57" s="12">
        <v>1</v>
      </c>
      <c r="G57" s="12">
        <v>0</v>
      </c>
      <c r="H57" s="9"/>
      <c r="I57" s="7" t="s">
        <v>20</v>
      </c>
      <c r="J57" s="44"/>
      <c r="K57" s="31">
        <v>4</v>
      </c>
    </row>
    <row r="58" spans="1:15" s="3" customFormat="1" ht="47.1" customHeight="1" x14ac:dyDescent="0.15">
      <c r="A58" s="7">
        <v>55</v>
      </c>
      <c r="B58" s="12" t="s">
        <v>125</v>
      </c>
      <c r="C58" s="12"/>
      <c r="D58" s="6" t="s">
        <v>129</v>
      </c>
      <c r="E58" s="13" t="s">
        <v>127</v>
      </c>
      <c r="F58" s="12"/>
      <c r="G58" s="12"/>
      <c r="H58" s="9"/>
      <c r="I58" s="7" t="s">
        <v>20</v>
      </c>
      <c r="J58" s="44"/>
      <c r="K58" s="31">
        <v>2</v>
      </c>
    </row>
    <row r="59" spans="1:15" ht="47.1" customHeight="1" x14ac:dyDescent="0.15">
      <c r="A59" s="7">
        <v>56</v>
      </c>
      <c r="B59" s="12" t="s">
        <v>125</v>
      </c>
      <c r="C59" s="12"/>
      <c r="D59" s="6" t="s">
        <v>130</v>
      </c>
      <c r="E59" s="13" t="s">
        <v>127</v>
      </c>
      <c r="F59" s="12"/>
      <c r="G59" s="12"/>
      <c r="H59" s="9"/>
      <c r="I59" s="7" t="s">
        <v>20</v>
      </c>
      <c r="J59" s="44"/>
      <c r="K59" s="5">
        <v>5</v>
      </c>
    </row>
    <row r="60" spans="1:15" ht="47.1" customHeight="1" x14ac:dyDescent="0.15">
      <c r="A60" s="7">
        <v>57</v>
      </c>
      <c r="B60" s="12" t="s">
        <v>125</v>
      </c>
      <c r="C60" s="12"/>
      <c r="D60" s="6" t="s">
        <v>131</v>
      </c>
      <c r="E60" s="13" t="s">
        <v>127</v>
      </c>
      <c r="F60" s="12"/>
      <c r="G60" s="12"/>
      <c r="H60" s="9"/>
      <c r="I60" s="7" t="s">
        <v>20</v>
      </c>
      <c r="J60" s="44"/>
      <c r="K60" s="5">
        <v>2</v>
      </c>
    </row>
  </sheetData>
  <mergeCells count="4">
    <mergeCell ref="A1:B1"/>
    <mergeCell ref="C1:I1"/>
    <mergeCell ref="A2:B2"/>
    <mergeCell ref="C2:I2"/>
  </mergeCells>
  <phoneticPr fontId="23" type="noConversion"/>
  <pageMargins left="0.66736111111111107" right="0.27500000000000002" top="0.43263888888888891" bottom="0.31458333333333333" header="0.39305555555555555" footer="0.51111111111111107"/>
  <pageSetup paperSize="9" scale="75" orientation="portrait"/>
  <headerFooter alignWithMargins="0">
    <oddFooter>&amp;C第 &amp;P 页，共 &amp;N 页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出库单</vt:lpstr>
      <vt:lpstr>出库单!Print_Area</vt:lpstr>
    </vt:vector>
  </TitlesOfParts>
  <LinksUpToDate>false</LinksUpToDate>
  <CharactersWithSpaces>0</CharactersWithSpaces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微软用户</cp:lastModifiedBy>
  <cp:revision/>
  <cp:lastPrinted>2013-12-24T02:17:01Z</cp:lastPrinted>
  <dcterms:created xsi:type="dcterms:W3CDTF">2012-09-11T05:49:23Z</dcterms:created>
  <dcterms:modified xsi:type="dcterms:W3CDTF">2014-08-24T13:39:42Z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2052-9.1.0.4715</vt:lpwstr>
  </property>
</Properties>
</file>