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rk\Research Papers\PEX, DEBT\"/>
    </mc:Choice>
  </mc:AlternateContent>
  <bookViews>
    <workbookView xWindow="0" yWindow="0" windowWidth="14280" windowHeight="5730" firstSheet="3" activeTab="6"/>
  </bookViews>
  <sheets>
    <sheet name="Others" sheetId="3" r:id="rId1"/>
    <sheet name="Sheet2" sheetId="2" r:id="rId2"/>
    <sheet name="ALL_DATA" sheetId="4" r:id="rId3"/>
    <sheet name="DATA_USED" sheetId="6" r:id="rId4"/>
    <sheet name="Descriptive" sheetId="7" r:id="rId5"/>
    <sheet name="Unit Root" sheetId="8" r:id="rId6"/>
    <sheet name="ARDL" sheetId="9" r:id="rId7"/>
    <sheet name="Bootstrap ARDL Critical Values" sheetId="10" r:id="rId8"/>
    <sheet name="Threshold_Analysis" sheetId="11" r:id="rId9"/>
    <sheet name="Dynamic ARDL Simulation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2" l="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J2" i="11"/>
  <c r="K2" i="11" s="1"/>
  <c r="B31" i="12"/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2" i="4"/>
  <c r="AA3" i="4"/>
  <c r="AB3" i="4"/>
  <c r="AC3" i="4"/>
  <c r="AD3" i="4"/>
  <c r="AA4" i="4"/>
  <c r="AB4" i="4"/>
  <c r="AC4" i="4"/>
  <c r="AD4" i="4"/>
  <c r="AA5" i="4"/>
  <c r="AB5" i="4"/>
  <c r="AC5" i="4"/>
  <c r="AD5" i="4"/>
  <c r="AA6" i="4"/>
  <c r="AB6" i="4"/>
  <c r="AC6" i="4"/>
  <c r="AD6" i="4"/>
  <c r="AA7" i="4"/>
  <c r="AB7" i="4"/>
  <c r="AC7" i="4"/>
  <c r="AD7" i="4"/>
  <c r="AA8" i="4"/>
  <c r="AB8" i="4"/>
  <c r="AC8" i="4"/>
  <c r="AD8" i="4"/>
  <c r="AA9" i="4"/>
  <c r="AB9" i="4"/>
  <c r="AC9" i="4"/>
  <c r="AD9" i="4"/>
  <c r="AA10" i="4"/>
  <c r="AB10" i="4"/>
  <c r="AC10" i="4"/>
  <c r="AD10" i="4"/>
  <c r="AA11" i="4"/>
  <c r="AB11" i="4"/>
  <c r="AC11" i="4"/>
  <c r="AD11" i="4"/>
  <c r="AA12" i="4"/>
  <c r="AB12" i="4"/>
  <c r="AC12" i="4"/>
  <c r="AD12" i="4"/>
  <c r="AA13" i="4"/>
  <c r="AB13" i="4"/>
  <c r="AC13" i="4"/>
  <c r="AD13" i="4"/>
  <c r="AA14" i="4"/>
  <c r="AB14" i="4"/>
  <c r="AC14" i="4"/>
  <c r="AD14" i="4"/>
  <c r="AA15" i="4"/>
  <c r="AB15" i="4"/>
  <c r="AC15" i="4"/>
  <c r="AD15" i="4"/>
  <c r="AA16" i="4"/>
  <c r="AB16" i="4"/>
  <c r="AC16" i="4"/>
  <c r="AD16" i="4"/>
  <c r="AA17" i="4"/>
  <c r="AB17" i="4"/>
  <c r="AC17" i="4"/>
  <c r="AD17" i="4"/>
  <c r="AA18" i="4"/>
  <c r="AB18" i="4"/>
  <c r="AC18" i="4"/>
  <c r="AD18" i="4"/>
  <c r="AA19" i="4"/>
  <c r="AB19" i="4"/>
  <c r="AC19" i="4"/>
  <c r="AD19" i="4"/>
  <c r="AA20" i="4"/>
  <c r="AB20" i="4"/>
  <c r="AC20" i="4"/>
  <c r="AD20" i="4"/>
  <c r="AA21" i="4"/>
  <c r="AB21" i="4"/>
  <c r="AC21" i="4"/>
  <c r="AD21" i="4"/>
  <c r="AA22" i="4"/>
  <c r="AB22" i="4"/>
  <c r="AC22" i="4"/>
  <c r="AD22" i="4"/>
  <c r="AA23" i="4"/>
  <c r="AB23" i="4"/>
  <c r="AC23" i="4"/>
  <c r="AD23" i="4"/>
  <c r="AA24" i="4"/>
  <c r="AB24" i="4"/>
  <c r="AC24" i="4"/>
  <c r="AD24" i="4"/>
  <c r="AA25" i="4"/>
  <c r="AB25" i="4"/>
  <c r="AC25" i="4"/>
  <c r="AD25" i="4"/>
  <c r="AA26" i="4"/>
  <c r="AB26" i="4"/>
  <c r="AC26" i="4"/>
  <c r="AD26" i="4"/>
  <c r="AA27" i="4"/>
  <c r="AB27" i="4"/>
  <c r="AC27" i="4"/>
  <c r="AD27" i="4"/>
  <c r="AA28" i="4"/>
  <c r="AB28" i="4"/>
  <c r="AC28" i="4"/>
  <c r="AD28" i="4"/>
  <c r="AA29" i="4"/>
  <c r="AB29" i="4"/>
  <c r="AC29" i="4"/>
  <c r="AD29" i="4"/>
  <c r="AA30" i="4"/>
  <c r="AB30" i="4"/>
  <c r="AC30" i="4"/>
  <c r="AD30" i="4"/>
  <c r="AA31" i="4"/>
  <c r="AB31" i="4"/>
  <c r="AC31" i="4"/>
  <c r="AD31" i="4"/>
  <c r="AA32" i="4"/>
  <c r="AB32" i="4"/>
  <c r="AC32" i="4"/>
  <c r="AD32" i="4"/>
  <c r="AA33" i="4"/>
  <c r="AB33" i="4"/>
  <c r="AC33" i="4"/>
  <c r="AD33" i="4"/>
  <c r="AA34" i="4"/>
  <c r="AB34" i="4"/>
  <c r="AC34" i="4"/>
  <c r="AD34" i="4"/>
  <c r="AA35" i="4"/>
  <c r="AB35" i="4"/>
  <c r="AC35" i="4"/>
  <c r="AD35" i="4"/>
  <c r="AA36" i="4"/>
  <c r="AB36" i="4"/>
  <c r="AC36" i="4"/>
  <c r="AD36" i="4"/>
  <c r="AA37" i="4"/>
  <c r="AB37" i="4"/>
  <c r="AC37" i="4"/>
  <c r="AD37" i="4"/>
  <c r="AA38" i="4"/>
  <c r="AB38" i="4"/>
  <c r="AC38" i="4"/>
  <c r="AD38" i="4"/>
  <c r="AA39" i="4"/>
  <c r="AB39" i="4"/>
  <c r="AC39" i="4"/>
  <c r="AD39" i="4"/>
  <c r="AA40" i="4"/>
  <c r="AB40" i="4"/>
  <c r="AC40" i="4"/>
  <c r="AD40" i="4"/>
  <c r="AA41" i="4"/>
  <c r="AB41" i="4"/>
  <c r="AC41" i="4"/>
  <c r="AD41" i="4"/>
  <c r="AD2" i="4"/>
  <c r="AC2" i="4"/>
  <c r="AB2" i="4"/>
  <c r="AA2" i="4"/>
  <c r="Z41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2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2" i="4"/>
  <c r="D3" i="4"/>
  <c r="E3" i="4"/>
  <c r="F3" i="4"/>
  <c r="G3" i="4"/>
  <c r="H3" i="4"/>
  <c r="D4" i="4"/>
  <c r="G4" i="4" s="1"/>
  <c r="E4" i="4"/>
  <c r="F4" i="4"/>
  <c r="H4" i="4"/>
  <c r="D5" i="4"/>
  <c r="E5" i="4"/>
  <c r="F5" i="4"/>
  <c r="G5" i="4"/>
  <c r="H5" i="4"/>
  <c r="D6" i="4"/>
  <c r="G6" i="4" s="1"/>
  <c r="E6" i="4"/>
  <c r="F6" i="4"/>
  <c r="H6" i="4"/>
  <c r="D7" i="4"/>
  <c r="E7" i="4"/>
  <c r="F7" i="4"/>
  <c r="G7" i="4"/>
  <c r="H7" i="4"/>
  <c r="D8" i="4"/>
  <c r="G8" i="4" s="1"/>
  <c r="E8" i="4"/>
  <c r="F8" i="4"/>
  <c r="H8" i="4"/>
  <c r="D9" i="4"/>
  <c r="E9" i="4"/>
  <c r="F9" i="4"/>
  <c r="G9" i="4"/>
  <c r="H9" i="4"/>
  <c r="D10" i="4"/>
  <c r="G10" i="4" s="1"/>
  <c r="E10" i="4"/>
  <c r="F10" i="4"/>
  <c r="H10" i="4"/>
  <c r="D11" i="4"/>
  <c r="E11" i="4"/>
  <c r="F11" i="4"/>
  <c r="G11" i="4"/>
  <c r="H11" i="4"/>
  <c r="D12" i="4"/>
  <c r="G12" i="4" s="1"/>
  <c r="E12" i="4"/>
  <c r="F12" i="4"/>
  <c r="H12" i="4"/>
  <c r="D13" i="4"/>
  <c r="E13" i="4"/>
  <c r="F13" i="4"/>
  <c r="G13" i="4"/>
  <c r="H13" i="4"/>
  <c r="D14" i="4"/>
  <c r="G14" i="4" s="1"/>
  <c r="E14" i="4"/>
  <c r="F14" i="4"/>
  <c r="H14" i="4"/>
  <c r="D15" i="4"/>
  <c r="E15" i="4"/>
  <c r="F15" i="4"/>
  <c r="G15" i="4"/>
  <c r="H15" i="4"/>
  <c r="D16" i="4"/>
  <c r="G16" i="4" s="1"/>
  <c r="E16" i="4"/>
  <c r="F16" i="4"/>
  <c r="H16" i="4"/>
  <c r="D17" i="4"/>
  <c r="E17" i="4"/>
  <c r="F17" i="4"/>
  <c r="G17" i="4"/>
  <c r="H17" i="4"/>
  <c r="D18" i="4"/>
  <c r="G18" i="4" s="1"/>
  <c r="E18" i="4"/>
  <c r="F18" i="4"/>
  <c r="H18" i="4"/>
  <c r="D19" i="4"/>
  <c r="E19" i="4"/>
  <c r="F19" i="4"/>
  <c r="G19" i="4"/>
  <c r="H19" i="4"/>
  <c r="D20" i="4"/>
  <c r="G20" i="4" s="1"/>
  <c r="E20" i="4"/>
  <c r="F20" i="4"/>
  <c r="H20" i="4"/>
  <c r="D21" i="4"/>
  <c r="E21" i="4"/>
  <c r="F21" i="4"/>
  <c r="G21" i="4"/>
  <c r="H21" i="4"/>
  <c r="D22" i="4"/>
  <c r="G22" i="4" s="1"/>
  <c r="E22" i="4"/>
  <c r="F22" i="4"/>
  <c r="H22" i="4"/>
  <c r="D23" i="4"/>
  <c r="E23" i="4"/>
  <c r="F23" i="4"/>
  <c r="G23" i="4"/>
  <c r="H23" i="4"/>
  <c r="D24" i="4"/>
  <c r="G24" i="4" s="1"/>
  <c r="E24" i="4"/>
  <c r="F24" i="4"/>
  <c r="H24" i="4"/>
  <c r="D25" i="4"/>
  <c r="E25" i="4"/>
  <c r="F25" i="4"/>
  <c r="G25" i="4"/>
  <c r="H25" i="4"/>
  <c r="D26" i="4"/>
  <c r="G26" i="4" s="1"/>
  <c r="E26" i="4"/>
  <c r="F26" i="4"/>
  <c r="H26" i="4"/>
  <c r="D27" i="4"/>
  <c r="E27" i="4"/>
  <c r="F27" i="4"/>
  <c r="G27" i="4"/>
  <c r="H27" i="4"/>
  <c r="D28" i="4"/>
  <c r="G28" i="4" s="1"/>
  <c r="E28" i="4"/>
  <c r="F28" i="4"/>
  <c r="H28" i="4"/>
  <c r="D29" i="4"/>
  <c r="E29" i="4"/>
  <c r="F29" i="4"/>
  <c r="G29" i="4"/>
  <c r="H29" i="4"/>
  <c r="D30" i="4"/>
  <c r="G30" i="4" s="1"/>
  <c r="E30" i="4"/>
  <c r="F30" i="4"/>
  <c r="H30" i="4"/>
  <c r="D31" i="4"/>
  <c r="E31" i="4"/>
  <c r="F31" i="4"/>
  <c r="G31" i="4"/>
  <c r="H31" i="4"/>
  <c r="D32" i="4"/>
  <c r="G32" i="4" s="1"/>
  <c r="E32" i="4"/>
  <c r="F32" i="4"/>
  <c r="H32" i="4"/>
  <c r="D33" i="4"/>
  <c r="E33" i="4"/>
  <c r="F33" i="4"/>
  <c r="G33" i="4"/>
  <c r="H33" i="4"/>
  <c r="D34" i="4"/>
  <c r="G34" i="4" s="1"/>
  <c r="E34" i="4"/>
  <c r="F34" i="4"/>
  <c r="H34" i="4"/>
  <c r="D35" i="4"/>
  <c r="E35" i="4"/>
  <c r="F35" i="4"/>
  <c r="G35" i="4"/>
  <c r="H35" i="4"/>
  <c r="D36" i="4"/>
  <c r="G36" i="4" s="1"/>
  <c r="E36" i="4"/>
  <c r="F36" i="4"/>
  <c r="H36" i="4"/>
  <c r="D37" i="4"/>
  <c r="E37" i="4"/>
  <c r="F37" i="4"/>
  <c r="G37" i="4"/>
  <c r="H37" i="4"/>
  <c r="D38" i="4"/>
  <c r="G38" i="4" s="1"/>
  <c r="E38" i="4"/>
  <c r="F38" i="4"/>
  <c r="H38" i="4"/>
  <c r="D39" i="4"/>
  <c r="E39" i="4"/>
  <c r="F39" i="4"/>
  <c r="G39" i="4"/>
  <c r="H39" i="4"/>
  <c r="D40" i="4"/>
  <c r="G40" i="4" s="1"/>
  <c r="E40" i="4"/>
  <c r="F40" i="4"/>
  <c r="H40" i="4"/>
  <c r="D41" i="4"/>
  <c r="E41" i="4"/>
  <c r="F41" i="4"/>
  <c r="G41" i="4"/>
  <c r="H41" i="4"/>
  <c r="H2" i="4"/>
  <c r="E2" i="4"/>
  <c r="G2" i="4"/>
  <c r="F2" i="4"/>
  <c r="D2" i="4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2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3" i="2"/>
  <c r="AF4" i="2"/>
  <c r="AF5" i="2"/>
  <c r="AF6" i="2"/>
  <c r="AF7" i="2"/>
  <c r="AF8" i="2"/>
  <c r="AF9" i="2"/>
  <c r="AF10" i="2"/>
  <c r="AF11" i="2"/>
  <c r="AF12" i="2"/>
  <c r="AF13" i="2"/>
  <c r="AF14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2" i="2"/>
</calcChain>
</file>

<file path=xl/sharedStrings.xml><?xml version="1.0" encoding="utf-8"?>
<sst xmlns="http://schemas.openxmlformats.org/spreadsheetml/2006/main" count="778" uniqueCount="281">
  <si>
    <t>YR</t>
  </si>
  <si>
    <t>PEX</t>
  </si>
  <si>
    <t>DEBT</t>
  </si>
  <si>
    <t>DEBT2</t>
  </si>
  <si>
    <t>PCY</t>
  </si>
  <si>
    <t>POP</t>
  </si>
  <si>
    <t>Brent</t>
  </si>
  <si>
    <t>WTI</t>
  </si>
  <si>
    <t>Forcado</t>
  </si>
  <si>
    <t>Bonny</t>
  </si>
  <si>
    <t>TPOP</t>
  </si>
  <si>
    <t>URBAN</t>
  </si>
  <si>
    <t>DEBT2E_</t>
  </si>
  <si>
    <t>LPCY</t>
  </si>
  <si>
    <t>LPEX</t>
  </si>
  <si>
    <t>LPOP</t>
  </si>
  <si>
    <t>OIL</t>
  </si>
  <si>
    <t>OILP_</t>
  </si>
  <si>
    <t>OILREV</t>
  </si>
  <si>
    <t>RPEX</t>
  </si>
  <si>
    <t>TDEBT</t>
  </si>
  <si>
    <t>TDEBT2</t>
  </si>
  <si>
    <t>LDEBT</t>
  </si>
  <si>
    <t>LDEBT2</t>
  </si>
  <si>
    <t>LOIL</t>
  </si>
  <si>
    <t>TURBAN</t>
  </si>
  <si>
    <t>URBANG</t>
  </si>
  <si>
    <t>GDP</t>
  </si>
  <si>
    <t>RGDP</t>
  </si>
  <si>
    <t>GDPG</t>
  </si>
  <si>
    <t>PCYD</t>
  </si>
  <si>
    <t>PCYG</t>
  </si>
  <si>
    <t>Trade</t>
  </si>
  <si>
    <t>TOP</t>
  </si>
  <si>
    <t>EXCH</t>
  </si>
  <si>
    <t>LURBAN</t>
  </si>
  <si>
    <t>DEP</t>
  </si>
  <si>
    <t>TDEP</t>
  </si>
  <si>
    <t>POPG</t>
  </si>
  <si>
    <t>..</t>
  </si>
  <si>
    <t>RENT</t>
  </si>
  <si>
    <t>PEXGDP</t>
  </si>
  <si>
    <t>DEBTGDP</t>
  </si>
  <si>
    <t>LDEBT2_</t>
  </si>
  <si>
    <t>DEFLATOR</t>
  </si>
  <si>
    <t>DEBTGDP2</t>
  </si>
  <si>
    <t>DEBTGDP2_</t>
  </si>
  <si>
    <t>RDEBT</t>
  </si>
  <si>
    <t>RDEBT2</t>
  </si>
  <si>
    <t>LRPEX</t>
  </si>
  <si>
    <t>LRDEBT</t>
  </si>
  <si>
    <t>LRDEBT2</t>
  </si>
  <si>
    <t>LRDEBT2_</t>
  </si>
  <si>
    <t>INFANT</t>
  </si>
  <si>
    <t>AID</t>
  </si>
  <si>
    <t>RAID</t>
  </si>
  <si>
    <t xml:space="preserve"> Mean</t>
  </si>
  <si>
    <t xml:space="preserve"> Median</t>
  </si>
  <si>
    <t xml:space="preserve"> Maximum</t>
  </si>
  <si>
    <t xml:space="preserve"> Minimum</t>
  </si>
  <si>
    <t xml:space="preserve"> Std. Dev.</t>
  </si>
  <si>
    <t xml:space="preserve"> Skewness</t>
  </si>
  <si>
    <t xml:space="preserve"> Kurtosis</t>
  </si>
  <si>
    <t xml:space="preserve"> Jarque-Bera</t>
  </si>
  <si>
    <t xml:space="preserve"> Probability</t>
  </si>
  <si>
    <t xml:space="preserve"> Sum</t>
  </si>
  <si>
    <t xml:space="preserve"> Sum Sq. Dev.</t>
  </si>
  <si>
    <t xml:space="preserve"> Observations</t>
  </si>
  <si>
    <t>Null Hypothesis: PEXGDP has a unit root</t>
  </si>
  <si>
    <t>Exogenous: Constant</t>
  </si>
  <si>
    <t>t-Statistic</t>
  </si>
  <si>
    <t xml:space="preserve">  Prob.*</t>
  </si>
  <si>
    <t>Augmented Dickey-Fuller test statistic</t>
  </si>
  <si>
    <t>Test critical values:</t>
  </si>
  <si>
    <t>1% level</t>
  </si>
  <si>
    <t>5% level</t>
  </si>
  <si>
    <t>10% level</t>
  </si>
  <si>
    <t>*MacKinnon (1996) one-sided p-values.</t>
  </si>
  <si>
    <t>Null Hypothesis: D(PEXGDP) has a unit root</t>
  </si>
  <si>
    <t>Zivot-Andrews Unit Root Test</t>
  </si>
  <si>
    <t>Sample: 1981 2020</t>
  </si>
  <si>
    <t>Included observations: 40</t>
  </si>
  <si>
    <t>Null Hypothesis: PEXGDP has a unit root with a structural</t>
  </si>
  <si>
    <t xml:space="preserve">                                break in the intercept</t>
  </si>
  <si>
    <t>Chosen lag length: 1 (maximum lags: 4)</t>
  </si>
  <si>
    <t>Chosen break point: 1989</t>
  </si>
  <si>
    <t>Prob. *</t>
  </si>
  <si>
    <t>Zivot-Andrews test statistic</t>
  </si>
  <si>
    <t xml:space="preserve">1% critical value: </t>
  </si>
  <si>
    <t xml:space="preserve">5% critical value: </t>
  </si>
  <si>
    <t xml:space="preserve">10% critical value: </t>
  </si>
  <si>
    <t>* Probability values are calculated from a standard t-distribution</t>
  </si>
  <si>
    <t xml:space="preserve">   and do not take into account the breakpoint selection process</t>
  </si>
  <si>
    <t>Null Hypothesis: D(PEXGDP) has a unit root with a structural</t>
  </si>
  <si>
    <t>Chosen break point: 1994</t>
  </si>
  <si>
    <t>Lag Length: 1 (Automatic - based on AIC, maxlag=10)</t>
  </si>
  <si>
    <t>Null Hypothesis: DEBTGDP has a unit root</t>
  </si>
  <si>
    <t>Null Hypothesis: D(DEBTGDP) has a unit root</t>
  </si>
  <si>
    <t>Lag Length: 0 (Automatic - based on AIC, maxlag=10)</t>
  </si>
  <si>
    <t>Date: 03/12/22   Time: 15:03</t>
  </si>
  <si>
    <t>Null Hypothesis: D(DEBTGDP) has a unit root with a structural</t>
  </si>
  <si>
    <t>Chosen break point: 1991</t>
  </si>
  <si>
    <t>Null Hypothesis: DEBTGDP has a unit root with a structural</t>
  </si>
  <si>
    <t>Chosen break point: 2004</t>
  </si>
  <si>
    <t>Null Hypothesis: RENT has a unit root</t>
  </si>
  <si>
    <t>Lag Length: 2 (Automatic - based on AIC, maxlag=10)</t>
  </si>
  <si>
    <t>Null Hypothesis: D(RENT) has a unit root</t>
  </si>
  <si>
    <t>Null Hypothesis: RENT has a unit root with a structural</t>
  </si>
  <si>
    <t>Chosen lag length: 0 (maximum lags: 1)</t>
  </si>
  <si>
    <t>Null Hypothesis: D(RENT) has a unit root with a structural</t>
  </si>
  <si>
    <t>Null Hypothesis: GDPG has a unit root</t>
  </si>
  <si>
    <t>Null Hypothesis: D(GDPG) has a unit root</t>
  </si>
  <si>
    <t>Null Hypothesis: GDPG has a unit root with a structural</t>
  </si>
  <si>
    <t>Null Hypothesis: D(GDPG) has a unit root with a structural</t>
  </si>
  <si>
    <t>Chosen lag length: 0 (maximum lags: 4)</t>
  </si>
  <si>
    <t>Null Hypothesis: URBANG has a unit root</t>
  </si>
  <si>
    <t>Lag Length: 9 (Automatic - based on AIC, maxlag=9)</t>
  </si>
  <si>
    <t>Null Hypothesis: D(URBANG) has a unit root</t>
  </si>
  <si>
    <t>Null Hypothesis: URBANG has a unit root with a structural</t>
  </si>
  <si>
    <t>Null Hypothesis: D(URBANG) has a unit root with a structural</t>
  </si>
  <si>
    <t>Chosen break point: 1993</t>
  </si>
  <si>
    <t>Lag Length: 1 (Automatic - based on AIC, maxlag=9)</t>
  </si>
  <si>
    <t>Lag Length: 4 (Automatic - based on AIC, maxlag=9)</t>
  </si>
  <si>
    <t>Chosen lag length: 4 (maximum lags: 4)</t>
  </si>
  <si>
    <t>Chosen lag length: 2 (maximum lags: 4)</t>
  </si>
  <si>
    <t>Lag Length: 2 (Automatic - based on AIC, maxlag=9)</t>
  </si>
  <si>
    <t>Chosen break point: 2000</t>
  </si>
  <si>
    <t xml:space="preserve">PEXGDP DEBTGDP DEBTGDP2_ RENT GDPG URBANG </t>
  </si>
  <si>
    <t>ARDL Long Run Form and Bounds Test</t>
  </si>
  <si>
    <t>Dependent Variable: D(PEXGDP)</t>
  </si>
  <si>
    <t>Selected Model: ARDL(2, 1, 1, 1, 1, 1)</t>
  </si>
  <si>
    <t>Case 2: Restricted Constant and No Trend</t>
  </si>
  <si>
    <t>Date: 03/12/22   Time: 15:42</t>
  </si>
  <si>
    <t>Included observations: 37</t>
  </si>
  <si>
    <t>Conditional Error Correction Regression</t>
  </si>
  <si>
    <t>Variable</t>
  </si>
  <si>
    <t>Coefficient</t>
  </si>
  <si>
    <t>Std. Error</t>
  </si>
  <si>
    <t xml:space="preserve">Prob.   </t>
  </si>
  <si>
    <t>C</t>
  </si>
  <si>
    <t>PEXGDP(-1)*</t>
  </si>
  <si>
    <t>DEBTGDP(-1)</t>
  </si>
  <si>
    <t>DEBTGDP2_(-1)</t>
  </si>
  <si>
    <t>RENT(-1)</t>
  </si>
  <si>
    <t>GDPG(-1)</t>
  </si>
  <si>
    <t>URBANG(-1)</t>
  </si>
  <si>
    <t>D(PEXGDP(-1))</t>
  </si>
  <si>
    <t>D(DEBTGDP)</t>
  </si>
  <si>
    <t>D(DEBTGDP2_)</t>
  </si>
  <si>
    <t>D(RENT)</t>
  </si>
  <si>
    <t>D(GDPG)</t>
  </si>
  <si>
    <t>D(URBANG)</t>
  </si>
  <si>
    <t xml:space="preserve">  * p-value incompatible with t-Bounds distribution.</t>
  </si>
  <si>
    <t>Levels Equation</t>
  </si>
  <si>
    <t>EC = PEXGDP - (0.1799*DEBTGDP -0.0016*DEBTGDP2_ + 0.3127*RENT +</t>
  </si>
  <si>
    <t xml:space="preserve">        0.0536*GDPG -1.3260*URBANG + 7.4292)</t>
  </si>
  <si>
    <t>F-Bounds Test</t>
  </si>
  <si>
    <t>Null Hypothesis: No levels relationship</t>
  </si>
  <si>
    <t>Test Statistic</t>
  </si>
  <si>
    <t>Value</t>
  </si>
  <si>
    <t>Signif.</t>
  </si>
  <si>
    <t>I(0)</t>
  </si>
  <si>
    <t>I(1)</t>
  </si>
  <si>
    <t>Asymptotic: n=1000</t>
  </si>
  <si>
    <t>F-statistic</t>
  </si>
  <si>
    <t>k</t>
  </si>
  <si>
    <t>Actual Sample Size</t>
  </si>
  <si>
    <t>Finite Sample: n=40</t>
  </si>
  <si>
    <t>Finite Sample: n=35</t>
  </si>
  <si>
    <t>ARDL Error Correction Regression</t>
  </si>
  <si>
    <t>Date: 03/12/22   Time: 15:45</t>
  </si>
  <si>
    <t>ECM Regression</t>
  </si>
  <si>
    <t>CointEq(-1)*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</si>
  <si>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</si>
  <si>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</si>
  <si>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</si>
  <si>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</si>
  <si>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</si>
  <si>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</si>
  <si>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</si>
  <si>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</si>
  <si>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</si>
  <si>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</si>
  <si>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Durbin-Watson stat</t>
  </si>
  <si>
    <t>* p-value incompatible with t-Bounds distribution.</t>
  </si>
  <si>
    <t>Breusch-Godfrey Serial Correlation LM Test:</t>
  </si>
  <si>
    <t>Null hypothesis: No serial correlation at up to 2 lags</t>
  </si>
  <si>
    <t xml:space="preserve">    Prob. F(2,22)</t>
  </si>
  <si>
    <t>Obs*R-squared</t>
  </si>
  <si>
    <t xml:space="preserve">    Prob. Chi-Square(2)</t>
  </si>
  <si>
    <t>Heteroskedasticity Test: Breusch-Pagan-Godfrey</t>
  </si>
  <si>
    <t>Null hypothesis: Homoskedasticity</t>
  </si>
  <si>
    <t xml:space="preserve">    Prob. F(12,24)</t>
  </si>
  <si>
    <t xml:space="preserve">    Prob. Chi-Square(12)</t>
  </si>
  <si>
    <t>Scaled explained SS</t>
  </si>
  <si>
    <t>Ramsey RESET Test</t>
  </si>
  <si>
    <t>Equation: ARDL_RESULT</t>
  </si>
  <si>
    <t>Omitted Variables: Squares of fitted values</t>
  </si>
  <si>
    <t>Specification: PEXGDP PEXGDP(-1) PEXGDP(-2) DEBTGDP DEBTGDP(</t>
  </si>
  <si>
    <t xml:space="preserve">        -1) DEBTGDP2_ DEBTGDP2_(-1) RENT RENT(-1) GDPG GDPG(-1)</t>
  </si>
  <si>
    <t xml:space="preserve">        URBANG URBANG(-1) C</t>
  </si>
  <si>
    <t>df</t>
  </si>
  <si>
    <t>Probability</t>
  </si>
  <si>
    <t>t-statistic</t>
  </si>
  <si>
    <t>(1, 23)</t>
  </si>
  <si>
    <t>Likelihood ratio</t>
  </si>
  <si>
    <t>f-statistics</t>
  </si>
  <si>
    <t>t-dependent</t>
  </si>
  <si>
    <t>f-independent</t>
  </si>
  <si>
    <t>EXPENDITURE</t>
  </si>
  <si>
    <t>debt</t>
  </si>
  <si>
    <t>debt2</t>
  </si>
  <si>
    <t>DEbt2*2</t>
  </si>
  <si>
    <t>PUBLIC DEBT</t>
  </si>
  <si>
    <t>PUBLIC EXPENDITURE</t>
  </si>
  <si>
    <t>Turning Point:</t>
  </si>
  <si>
    <t>year</t>
  </si>
  <si>
    <t>tsset year</t>
  </si>
  <si>
    <t>set matsize 5000</t>
  </si>
  <si>
    <t>. tsset year</t>
  </si>
  <si>
    <t xml:space="preserve">        time variable:  year, 1981 to 2020</t>
  </si>
  <si>
    <t xml:space="preserve">                delta:  1 unit</t>
  </si>
  <si>
    <t>. set maxsize 5000</t>
  </si>
  <si>
    <t>-set maxsize- not allowed; 'maxsize' not recognized</t>
  </si>
  <si>
    <t>r(199);</t>
  </si>
  <si>
    <t>. set matsize 5000</t>
  </si>
  <si>
    <t>. dynardl pexgdp debtgdp debtgdp2_ rent gdpg urbang, lags(1, 1, 1, 1, 1, 1) diffs(</t>
  </si>
  <si>
    <t>&gt; ., 1, 1, 1, 1, 1) lagdiffs(1, ., ., ., ., .) shockvar(debtgdp) shockval(+1) time</t>
  </si>
  <si>
    <t>&gt; (10) range(50) sims(1500) graph ec</t>
  </si>
  <si>
    <t>-----------------------------------------------</t>
  </si>
  <si>
    <t>Option ec specified, dependent variable to be run in differences</t>
  </si>
  <si>
    <t xml:space="preserve">      Source |       SS           df       MS      Number of obs   =        37</t>
  </si>
  <si>
    <t xml:space="preserve">       Model |  172.997113        12  14.4164261   Prob &gt; F        =    0.0000</t>
  </si>
  <si>
    <t xml:space="preserve">    Residual |  39.5793937        24   1.6491414   R-squared       =    0.8138</t>
  </si>
  <si>
    <t>-------------+----------------------------------   Adj R-squared   =    0.7207</t>
  </si>
  <si>
    <t xml:space="preserve">       Total |  212.576507        36  5.90490297   Root MSE        =    1.2842</t>
  </si>
  <si>
    <t>------------------------------------------------------------------------------</t>
  </si>
  <si>
    <t xml:space="preserve">     dpexgdp |      Coef.   Std. Err.      t    P&gt;|t|     [95% Conf. Interval]</t>
  </si>
  <si>
    <t>-------------+----------------------------------------------------------------</t>
  </si>
  <si>
    <t xml:space="preserve">   L1_pexgdp |  -.8717184   .1973277    -4.42   0.000    -1.278983    -.464454</t>
  </si>
  <si>
    <t xml:space="preserve">  L1D_pexgdp |  -.1893394   .1467623    -1.29   0.209    -.4922419     .113563</t>
  </si>
  <si>
    <t xml:space="preserve">   D_debtgdp |   .3546148   .1141187     3.11   0.005     .1190853    .5901442</t>
  </si>
  <si>
    <t xml:space="preserve">  L1_debtgdp |   .1568517   .0590318     2.66   0.014     .0350161    .2786874</t>
  </si>
  <si>
    <t xml:space="preserve"> D_debtgdp2_ |  -.0018523   .0012163    -1.52   0.141    -.0043625     .000658</t>
  </si>
  <si>
    <t xml:space="preserve">      D_rent |   .1623732   .0616344     2.63   0.015     .0351661    .2895802</t>
  </si>
  <si>
    <t xml:space="preserve">      D_gdpg |  -.0233217   .0678612    -0.34   0.734    -.1633804     .116737</t>
  </si>
  <si>
    <t xml:space="preserve">    D_urbang |  -.5423503   1.306887    -0.41   0.682    -3.239633    2.154932</t>
  </si>
  <si>
    <t>L1_debtgdp2_ |  -.0014229   .0007177    -1.98   0.059    -.0029043    .0000585</t>
  </si>
  <si>
    <t xml:space="preserve">     L1_rent |   .2726118   .0786555     3.47   0.002     .1102748    .4349489</t>
  </si>
  <si>
    <t xml:space="preserve">     L1_gdpg |   .0467289   .0633478     0.74   0.468    -.0840145    .1774722</t>
  </si>
  <si>
    <t xml:space="preserve">   L1_urbang |  -1.155916   .4699304    -2.46   0.021    -2.125805   -.1860273</t>
  </si>
  <si>
    <t xml:space="preserve">       _cons |    6.47618   2.812588     2.30   0.030     .6712835    12.28108</t>
  </si>
  <si>
    <t>Please wait:</t>
  </si>
  <si>
    <t>dynardl is currently creating 1500 simulations across 50 time points (50)</t>
  </si>
  <si>
    <t>.................................................    50</t>
  </si>
  <si>
    <t>....................file dynardl_results.dta saved</t>
  </si>
  <si>
    <t xml:space="preserve">. </t>
  </si>
  <si>
    <t>dynardl pexgdp debtgdp debtgdp2_ rent gdpg urbang, lags(1, 1, 1, 1, 1, 1) diffs(., 1, 1, 1, 1, 1) lagdiffs(1, ., ., ., ., .) shockvar(debtgdp) shockval(+5) time(10) range(50) sims(1500) graph ec</t>
  </si>
  <si>
    <t>Bandwidth: 3 (Newey-West automatic) using Bartlett kernel</t>
  </si>
  <si>
    <t>Adj. t-Stat</t>
  </si>
  <si>
    <t>Phillips-Perron test statistic</t>
  </si>
  <si>
    <t>Null Hypothesis: PEXGDP is stationary</t>
  </si>
  <si>
    <t>Bandwidth: 4 (Newey-West automatic) using Bartlett kernel</t>
  </si>
  <si>
    <t>LM-Stat.</t>
  </si>
  <si>
    <t>Kwiatkowski-Phillips-Schmidt-Shin test statistic</t>
  </si>
  <si>
    <t>Asymptotic critical values*:</t>
  </si>
  <si>
    <t xml:space="preserve">*Kwiatkowski-Phillips-Schmidt-Shin (1992, Table 1) </t>
  </si>
  <si>
    <t>Null Hypothesis: D(PEXGDP) is stationary</t>
  </si>
  <si>
    <t>Bandwidth: 10 (Newey-West automatic) using Bartlett kernel</t>
  </si>
  <si>
    <t>Bandwidth: 0 (Newey-West automatic) using Bartlett kernel</t>
  </si>
  <si>
    <t>Null Hypothesis: DEBTGDP is stationary</t>
  </si>
  <si>
    <t>Bandwidth: 5 (Newey-West automatic) using Bartlett kernel</t>
  </si>
  <si>
    <t>Null Hypothesis: D(DEBTGDP) is stationary</t>
  </si>
  <si>
    <t>Bandwidth: 2 (Newey-West automatic) using Bartlett kernel</t>
  </si>
  <si>
    <t>Bandwidth: 12 (Newey-West automatic) using Bartlett kernel</t>
  </si>
  <si>
    <t>Null Hypothesis: RENT is stationary</t>
  </si>
  <si>
    <t>Null Hypothesis: D(RENT) is stationary</t>
  </si>
  <si>
    <t>Bandwidth: 17 (Newey-West automatic) using Bartlett kernel</t>
  </si>
  <si>
    <t>Bandwidth: 1 (Newey-West automatic) using Bartlett kernel</t>
  </si>
  <si>
    <t>Null Hypothesis: GDPG is stationary</t>
  </si>
  <si>
    <t>Null Hypothesis: D(GDPG) is 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</si>
</sst>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 Light"/>
      <family val="1"/>
      <scheme val="maj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 Light"/>
      <family val="1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26">
    <xf numFmtId="0" fontId="0" fillId="0" borderId="0" xfId="0"/>
    <xf numFmtId="43" fontId="0" fillId="0" borderId="0" xfId="1" applyFont="1"/>
    <xf numFmtId="0" fontId="0" fillId="0" borderId="0" xfId="0" applyFont="1" applyFill="1" applyBorder="1"/>
    <xf numFmtId="2" fontId="5" fillId="0" borderId="0" xfId="0" applyNumberFormat="1" applyFont="1" applyFill="1" applyBorder="1"/>
    <xf numFmtId="2" fontId="4" fillId="0" borderId="0" xfId="0" applyNumberFormat="1" applyFont="1" applyFill="1" applyBorder="1" applyProtection="1"/>
    <xf numFmtId="0" fontId="4" fillId="0" borderId="0" xfId="0" applyFont="1" applyFill="1" applyBorder="1" applyProtection="1"/>
    <xf numFmtId="2" fontId="0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/>
    <xf numFmtId="2" fontId="6" fillId="0" borderId="0" xfId="0" applyNumberFormat="1" applyFont="1" applyFill="1" applyBorder="1" applyAlignment="1"/>
    <xf numFmtId="164" fontId="4" fillId="0" borderId="0" xfId="0" applyNumberFormat="1" applyFont="1" applyFill="1" applyBorder="1" applyProtection="1"/>
    <xf numFmtId="4" fontId="3" fillId="0" borderId="0" xfId="3" applyNumberFormat="1" applyFont="1" applyFill="1"/>
    <xf numFmtId="4" fontId="3" fillId="0" borderId="0" xfId="3" applyNumberFormat="1" applyFont="1" applyFill="1" applyBorder="1"/>
    <xf numFmtId="4" fontId="3" fillId="0" borderId="1" xfId="3" applyNumberFormat="1" applyFont="1" applyFill="1" applyBorder="1"/>
    <xf numFmtId="4" fontId="7" fillId="0" borderId="2" xfId="4" applyNumberFormat="1" applyFont="1" applyBorder="1" applyAlignment="1">
      <alignment horizontal="right"/>
    </xf>
    <xf numFmtId="43" fontId="0" fillId="0" borderId="0" xfId="0" applyNumberFormat="1"/>
    <xf numFmtId="4" fontId="4" fillId="0" borderId="0" xfId="4" applyNumberFormat="1" applyFont="1" applyBorder="1" applyAlignment="1">
      <alignment horizontal="right"/>
    </xf>
    <xf numFmtId="0" fontId="0" fillId="0" borderId="0" xfId="0" applyFont="1"/>
    <xf numFmtId="9" fontId="0" fillId="0" borderId="0" xfId="0" applyNumberFormat="1"/>
    <xf numFmtId="10" fontId="0" fillId="0" borderId="0" xfId="0" applyNumberFormat="1"/>
    <xf numFmtId="0" fontId="8" fillId="0" borderId="0" xfId="0" applyFont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43" fontId="0" fillId="0" borderId="0" xfId="1" applyFont="1" applyFill="1"/>
    <xf numFmtId="0" fontId="9" fillId="0" borderId="0" xfId="0" applyFont="1"/>
  </cellXfs>
  <cellStyles count="5">
    <cellStyle name="Comma" xfId="1" builtinId="3"/>
    <cellStyle name="Comma 2" xfId="2"/>
    <cellStyle name="Normal" xfId="0" builtinId="0"/>
    <cellStyle name="Normal 15 7" xfId="3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Others!$U$1</c:f>
              <c:strCache>
                <c:ptCount val="1"/>
                <c:pt idx="0">
                  <c:v>PEX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Others!$A$2:$A$41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Others!$U$2:$U$41</c:f>
              <c:numCache>
                <c:formatCode>General</c:formatCode>
                <c:ptCount val="40"/>
                <c:pt idx="0">
                  <c:v>11.4</c:v>
                </c:pt>
                <c:pt idx="1">
                  <c:v>11.9</c:v>
                </c:pt>
                <c:pt idx="2">
                  <c:v>9.6</c:v>
                </c:pt>
                <c:pt idx="3">
                  <c:v>9.9</c:v>
                </c:pt>
                <c:pt idx="4">
                  <c:v>13</c:v>
                </c:pt>
                <c:pt idx="5">
                  <c:v>16.2</c:v>
                </c:pt>
                <c:pt idx="6">
                  <c:v>22</c:v>
                </c:pt>
                <c:pt idx="7">
                  <c:v>27.7</c:v>
                </c:pt>
                <c:pt idx="8">
                  <c:v>41</c:v>
                </c:pt>
                <c:pt idx="9">
                  <c:v>60.3</c:v>
                </c:pt>
                <c:pt idx="10">
                  <c:v>66.599999999999994</c:v>
                </c:pt>
                <c:pt idx="11">
                  <c:v>92.8</c:v>
                </c:pt>
                <c:pt idx="12">
                  <c:v>191.2</c:v>
                </c:pt>
                <c:pt idx="13">
                  <c:v>160.9</c:v>
                </c:pt>
                <c:pt idx="14">
                  <c:v>248.8</c:v>
                </c:pt>
                <c:pt idx="15">
                  <c:v>337.2</c:v>
                </c:pt>
                <c:pt idx="16">
                  <c:v>428.2</c:v>
                </c:pt>
                <c:pt idx="17">
                  <c:v>487.1</c:v>
                </c:pt>
                <c:pt idx="18">
                  <c:v>947.7</c:v>
                </c:pt>
                <c:pt idx="19">
                  <c:v>701.1</c:v>
                </c:pt>
                <c:pt idx="20">
                  <c:v>1018</c:v>
                </c:pt>
                <c:pt idx="21">
                  <c:v>1018.2</c:v>
                </c:pt>
                <c:pt idx="22">
                  <c:v>1226</c:v>
                </c:pt>
                <c:pt idx="23">
                  <c:v>1504.2</c:v>
                </c:pt>
                <c:pt idx="24">
                  <c:v>1919.7</c:v>
                </c:pt>
                <c:pt idx="25">
                  <c:v>2038</c:v>
                </c:pt>
                <c:pt idx="26">
                  <c:v>2450.9</c:v>
                </c:pt>
                <c:pt idx="27">
                  <c:v>3240.8</c:v>
                </c:pt>
                <c:pt idx="28">
                  <c:v>3453</c:v>
                </c:pt>
                <c:pt idx="29">
                  <c:v>4194.6000000000004</c:v>
                </c:pt>
                <c:pt idx="30">
                  <c:v>4712.1000000000004</c:v>
                </c:pt>
                <c:pt idx="31">
                  <c:v>4605.3</c:v>
                </c:pt>
                <c:pt idx="32">
                  <c:v>5185.3</c:v>
                </c:pt>
                <c:pt idx="33">
                  <c:v>4587.3999999999996</c:v>
                </c:pt>
                <c:pt idx="34">
                  <c:v>4988.8999999999996</c:v>
                </c:pt>
                <c:pt idx="35">
                  <c:v>5858.6</c:v>
                </c:pt>
                <c:pt idx="36">
                  <c:v>6456.7</c:v>
                </c:pt>
                <c:pt idx="37">
                  <c:v>7813.7</c:v>
                </c:pt>
                <c:pt idx="38">
                  <c:v>9714.6</c:v>
                </c:pt>
                <c:pt idx="39">
                  <c:v>10164.6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8-450E-A0D3-6A4152A281D0}"/>
            </c:ext>
          </c:extLst>
        </c:ser>
        <c:ser>
          <c:idx val="1"/>
          <c:order val="1"/>
          <c:tx>
            <c:strRef>
              <c:f>Others!$V$1</c:f>
              <c:strCache>
                <c:ptCount val="1"/>
                <c:pt idx="0">
                  <c:v>DEBT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Others!$A$2:$A$41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Others!$V$2:$V$41</c:f>
              <c:numCache>
                <c:formatCode>General</c:formatCode>
                <c:ptCount val="40"/>
                <c:pt idx="0">
                  <c:v>13.5238</c:v>
                </c:pt>
                <c:pt idx="1">
                  <c:v>23.827000000000002</c:v>
                </c:pt>
                <c:pt idx="2">
                  <c:v>32.799100000000003</c:v>
                </c:pt>
                <c:pt idx="3">
                  <c:v>40.480800000000002</c:v>
                </c:pt>
                <c:pt idx="4">
                  <c:v>45.249699999999997</c:v>
                </c:pt>
                <c:pt idx="5">
                  <c:v>69.891099999999994</c:v>
                </c:pt>
                <c:pt idx="6">
                  <c:v>137.57820000000001</c:v>
                </c:pt>
                <c:pt idx="7">
                  <c:v>180.98589999999999</c:v>
                </c:pt>
                <c:pt idx="8">
                  <c:v>287.44330000000002</c:v>
                </c:pt>
                <c:pt idx="9">
                  <c:v>382.70749999999998</c:v>
                </c:pt>
                <c:pt idx="10">
                  <c:v>444.65249999999997</c:v>
                </c:pt>
                <c:pt idx="11">
                  <c:v>722.22580000000005</c:v>
                </c:pt>
                <c:pt idx="12">
                  <c:v>906.98080000000004</c:v>
                </c:pt>
                <c:pt idx="13">
                  <c:v>1056.3957</c:v>
                </c:pt>
                <c:pt idx="14">
                  <c:v>1194.5994900000001</c:v>
                </c:pt>
                <c:pt idx="15">
                  <c:v>1037.2955999999999</c:v>
                </c:pt>
                <c:pt idx="16">
                  <c:v>1097.683</c:v>
                </c:pt>
                <c:pt idx="17">
                  <c:v>1193.8471999999999</c:v>
                </c:pt>
                <c:pt idx="18">
                  <c:v>3372.181</c:v>
                </c:pt>
                <c:pt idx="19">
                  <c:v>3995.6378</c:v>
                </c:pt>
                <c:pt idx="20">
                  <c:v>4193.2650000000003</c:v>
                </c:pt>
                <c:pt idx="21">
                  <c:v>5098.8855000000003</c:v>
                </c:pt>
                <c:pt idx="22">
                  <c:v>5808.0137999999997</c:v>
                </c:pt>
                <c:pt idx="23">
                  <c:v>6260.5947999999999</c:v>
                </c:pt>
                <c:pt idx="24">
                  <c:v>4220.9787999999999</c:v>
                </c:pt>
                <c:pt idx="25">
                  <c:v>2204.7208000000001</c:v>
                </c:pt>
                <c:pt idx="26">
                  <c:v>2608.528499</c:v>
                </c:pt>
                <c:pt idx="27">
                  <c:v>2843.561248</c:v>
                </c:pt>
                <c:pt idx="28">
                  <c:v>3818.4661500000002</c:v>
                </c:pt>
                <c:pt idx="29">
                  <c:v>5241.6593759999996</c:v>
                </c:pt>
                <c:pt idx="30">
                  <c:v>6519.6928289999996</c:v>
                </c:pt>
                <c:pt idx="31">
                  <c:v>7564.4402280000004</c:v>
                </c:pt>
                <c:pt idx="32">
                  <c:v>8506.3108470000006</c:v>
                </c:pt>
                <c:pt idx="33">
                  <c:v>9535.525474</c:v>
                </c:pt>
                <c:pt idx="34">
                  <c:v>10948.505859999999</c:v>
                </c:pt>
                <c:pt idx="35">
                  <c:v>14537.114299999999</c:v>
                </c:pt>
                <c:pt idx="36">
                  <c:v>18377.002639999999</c:v>
                </c:pt>
                <c:pt idx="37">
                  <c:v>20533.599999999999</c:v>
                </c:pt>
                <c:pt idx="38">
                  <c:v>23295.066429999999</c:v>
                </c:pt>
                <c:pt idx="39">
                  <c:v>28729.5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8-450E-A0D3-6A4152A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52624"/>
        <c:axId val="420952208"/>
      </c:lineChart>
      <c:lineChart>
        <c:grouping val="standard"/>
        <c:varyColors val="0"/>
        <c:ser>
          <c:idx val="2"/>
          <c:order val="2"/>
          <c:tx>
            <c:strRef>
              <c:f>Others!$W$1</c:f>
              <c:strCache>
                <c:ptCount val="1"/>
                <c:pt idx="0">
                  <c:v>PEXGDP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Others!$W$2:$W$41</c:f>
              <c:numCache>
                <c:formatCode>General</c:formatCode>
                <c:ptCount val="40"/>
                <c:pt idx="0">
                  <c:v>8.1831590574624169</c:v>
                </c:pt>
                <c:pt idx="1">
                  <c:v>7.9838329235459486</c:v>
                </c:pt>
                <c:pt idx="2">
                  <c:v>6.0472372081502037</c:v>
                </c:pt>
                <c:pt idx="3">
                  <c:v>5.9690981798949529</c:v>
                </c:pt>
                <c:pt idx="4">
                  <c:v>6.9211297579617925</c:v>
                </c:pt>
                <c:pt idx="5">
                  <c:v>8.1767322097477351</c:v>
                </c:pt>
                <c:pt idx="6">
                  <c:v>8.9913277299111716</c:v>
                </c:pt>
                <c:pt idx="7">
                  <c:v>8.776506610008072</c:v>
                </c:pt>
                <c:pt idx="8">
                  <c:v>9.8828315563952511</c:v>
                </c:pt>
                <c:pt idx="9">
                  <c:v>12.190593661133169</c:v>
                </c:pt>
                <c:pt idx="10">
                  <c:v>11.286992810045657</c:v>
                </c:pt>
                <c:pt idx="11">
                  <c:v>10.242494470207431</c:v>
                </c:pt>
                <c:pt idx="12">
                  <c:v>15.208703795842146</c:v>
                </c:pt>
                <c:pt idx="13">
                  <c:v>9.0966064198588708</c:v>
                </c:pt>
                <c:pt idx="14">
                  <c:v>8.0251978472981627</c:v>
                </c:pt>
                <c:pt idx="15">
                  <c:v>8.2524380519080669</c:v>
                </c:pt>
                <c:pt idx="16">
                  <c:v>9.6906138072360211</c:v>
                </c:pt>
                <c:pt idx="17">
                  <c:v>10.137026934278346</c:v>
                </c:pt>
                <c:pt idx="18">
                  <c:v>17.286369038825175</c:v>
                </c:pt>
                <c:pt idx="19">
                  <c:v>9.9267267557633279</c:v>
                </c:pt>
                <c:pt idx="20">
                  <c:v>12.362630170015198</c:v>
                </c:pt>
                <c:pt idx="21">
                  <c:v>8.8527965139883502</c:v>
                </c:pt>
                <c:pt idx="22">
                  <c:v>9.0433162166978551</c:v>
                </c:pt>
                <c:pt idx="23">
                  <c:v>8.2994649009149732</c:v>
                </c:pt>
                <c:pt idx="24">
                  <c:v>8.3025259333962858</c:v>
                </c:pt>
                <c:pt idx="25">
                  <c:v>6.7094255445028921</c:v>
                </c:pt>
                <c:pt idx="26">
                  <c:v>7.0680123908931263</c:v>
                </c:pt>
                <c:pt idx="27">
                  <c:v>8.1112850111188681</c:v>
                </c:pt>
                <c:pt idx="28">
                  <c:v>7.94497034748131</c:v>
                </c:pt>
                <c:pt idx="29">
                  <c:v>7.5620139352931535</c:v>
                </c:pt>
                <c:pt idx="30">
                  <c:v>7.3957801703530013</c:v>
                </c:pt>
                <c:pt idx="31">
                  <c:v>6.3434207609119682</c:v>
                </c:pt>
                <c:pt idx="32">
                  <c:v>6.4008175099365374</c:v>
                </c:pt>
                <c:pt idx="33">
                  <c:v>5.0893648347790998</c:v>
                </c:pt>
                <c:pt idx="34">
                  <c:v>5.2416670392097533</c:v>
                </c:pt>
                <c:pt idx="35">
                  <c:v>5.7115048734428475</c:v>
                </c:pt>
                <c:pt idx="36">
                  <c:v>5.6194448664788554</c:v>
                </c:pt>
                <c:pt idx="37">
                  <c:v>6.0530538334952855</c:v>
                </c:pt>
                <c:pt idx="38">
                  <c:v>6.6703223058128591</c:v>
                </c:pt>
                <c:pt idx="39">
                  <c:v>6.5895929945323122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8-450E-A0D3-6A4152A281D0}"/>
            </c:ext>
          </c:extLst>
        </c:ser>
        <c:ser>
          <c:idx val="3"/>
          <c:order val="3"/>
          <c:tx>
            <c:strRef>
              <c:f>Others!$X$1</c:f>
              <c:strCache>
                <c:ptCount val="1"/>
                <c:pt idx="0">
                  <c:v>DEBTGDP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Others!$X$2:$X$41</c:f>
              <c:numCache>
                <c:formatCode>General</c:formatCode>
                <c:ptCount val="40"/>
                <c:pt idx="0">
                  <c:v>9.7076672334482659</c:v>
                </c:pt>
                <c:pt idx="1">
                  <c:v>15.985780425994061</c:v>
                </c:pt>
                <c:pt idx="2">
                  <c:v>20.660826866024934</c:v>
                </c:pt>
                <c:pt idx="3">
                  <c:v>24.407461575827437</c:v>
                </c:pt>
                <c:pt idx="4">
                  <c:v>24.090695785295672</c:v>
                </c:pt>
                <c:pt idx="5">
                  <c:v>35.276593120043202</c:v>
                </c:pt>
                <c:pt idx="6">
                  <c:v>56.227758395057506</c:v>
                </c:pt>
                <c:pt idx="7">
                  <c:v>57.343824825568944</c:v>
                </c:pt>
                <c:pt idx="8">
                  <c:v>69.286675997911885</c:v>
                </c:pt>
                <c:pt idx="9">
                  <c:v>77.370342016055091</c:v>
                </c:pt>
                <c:pt idx="10">
                  <c:v>75.357200757790181</c:v>
                </c:pt>
                <c:pt idx="11">
                  <c:v>79.713294857124325</c:v>
                </c:pt>
                <c:pt idx="12">
                  <c:v>72.144363680522744</c:v>
                </c:pt>
                <c:pt idx="13">
                  <c:v>59.724151066074008</c:v>
                </c:pt>
                <c:pt idx="14">
                  <c:v>38.532545239274448</c:v>
                </c:pt>
                <c:pt idx="15">
                  <c:v>25.386173429765147</c:v>
                </c:pt>
                <c:pt idx="16">
                  <c:v>24.84171423579696</c:v>
                </c:pt>
                <c:pt idx="17">
                  <c:v>24.845126712816231</c:v>
                </c:pt>
                <c:pt idx="18">
                  <c:v>61.509723785706996</c:v>
                </c:pt>
                <c:pt idx="19">
                  <c:v>56.573391321636457</c:v>
                </c:pt>
                <c:pt idx="20">
                  <c:v>50.92316738690451</c:v>
                </c:pt>
                <c:pt idx="21">
                  <c:v>44.332543488141567</c:v>
                </c:pt>
                <c:pt idx="22">
                  <c:v>42.841521520672863</c:v>
                </c:pt>
                <c:pt idx="23">
                  <c:v>34.543004122756813</c:v>
                </c:pt>
                <c:pt idx="24">
                  <c:v>18.255345080645903</c:v>
                </c:pt>
                <c:pt idx="25">
                  <c:v>7.2582973768483079</c:v>
                </c:pt>
                <c:pt idx="26">
                  <c:v>7.5225883360928014</c:v>
                </c:pt>
                <c:pt idx="27">
                  <c:v>7.1170500274934767</c:v>
                </c:pt>
                <c:pt idx="28">
                  <c:v>8.7858674586189185</c:v>
                </c:pt>
                <c:pt idx="29">
                  <c:v>9.4496498463195557</c:v>
                </c:pt>
                <c:pt idx="30">
                  <c:v>10.232850521319763</c:v>
                </c:pt>
                <c:pt idx="31">
                  <c:v>10.419392262604578</c:v>
                </c:pt>
                <c:pt idx="32">
                  <c:v>10.500326579839296</c:v>
                </c:pt>
                <c:pt idx="33">
                  <c:v>10.578926631319682</c:v>
                </c:pt>
                <c:pt idx="34">
                  <c:v>11.503221610967715</c:v>
                </c:pt>
                <c:pt idx="35">
                  <c:v>14.172122891176336</c:v>
                </c:pt>
                <c:pt idx="36">
                  <c:v>15.994014457325937</c:v>
                </c:pt>
                <c:pt idx="37">
                  <c:v>15.906802948085899</c:v>
                </c:pt>
                <c:pt idx="38">
                  <c:v>15.995059109322188</c:v>
                </c:pt>
                <c:pt idx="39">
                  <c:v>18.625003633828783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8-450E-A0D3-6A4152A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52176"/>
        <c:axId val="291251344"/>
      </c:lineChart>
      <c:catAx>
        <c:axId val="4209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2208"/>
        <c:crosses val="autoZero"/>
        <c:auto val="1"/>
        <c:lblAlgn val="ctr"/>
        <c:lblOffset val="100"/>
        <c:noMultiLvlLbl val="0"/>
      </c:catAx>
      <c:valAx>
        <c:axId val="4209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2624"/>
        <c:crosses val="autoZero"/>
        <c:crossBetween val="between"/>
      </c:valAx>
      <c:valAx>
        <c:axId val="29125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52176"/>
        <c:crosses val="max"/>
        <c:crossBetween val="between"/>
      </c:valAx>
      <c:catAx>
        <c:axId val="29125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9125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Threshold_Analysis!$C$6</c:f>
              <c:strCache>
                <c:ptCount val="1"/>
                <c:pt idx="0">
                  <c:v>EXPENDITURE</c:v>
                </c:pt>
              </c:strCache>
            </c:strRef>
          </c:tx>
          <c:spPr>
            <a:ln w="12700" cap="flat" cmpd="dbl" algn="ctr">
              <a:solidFill>
                <a:sysClr val="windowText" lastClr="000000">
                  <a:alpha val="50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Threshold_Analysis!$B$7:$B$21</c:f>
              <c:numCache>
                <c:formatCode>General</c:formatCode>
                <c:ptCount val="15"/>
                <c:pt idx="0">
                  <c:v>-33.75</c:v>
                </c:pt>
                <c:pt idx="1">
                  <c:v>-22.75</c:v>
                </c:pt>
                <c:pt idx="2">
                  <c:v>-11.75</c:v>
                </c:pt>
                <c:pt idx="3">
                  <c:v>0</c:v>
                </c:pt>
                <c:pt idx="4">
                  <c:v>11.75</c:v>
                </c:pt>
                <c:pt idx="5">
                  <c:v>22.75</c:v>
                </c:pt>
                <c:pt idx="6">
                  <c:v>33.75</c:v>
                </c:pt>
                <c:pt idx="7">
                  <c:v>44.75</c:v>
                </c:pt>
                <c:pt idx="8">
                  <c:v>55.75</c:v>
                </c:pt>
                <c:pt idx="9">
                  <c:v>66.75</c:v>
                </c:pt>
                <c:pt idx="10">
                  <c:v>77.75</c:v>
                </c:pt>
                <c:pt idx="11">
                  <c:v>88.75</c:v>
                </c:pt>
                <c:pt idx="12">
                  <c:v>99.75</c:v>
                </c:pt>
                <c:pt idx="13">
                  <c:v>110.75</c:v>
                </c:pt>
                <c:pt idx="14">
                  <c:v>121.75</c:v>
                </c:pt>
              </c:numCache>
            </c:numRef>
          </c:xVal>
          <c:yVal>
            <c:numRef>
              <c:f>Threshold_Analysis!$C$7:$C$21</c:f>
              <c:numCache>
                <c:formatCode>General</c:formatCode>
                <c:ptCount val="15"/>
                <c:pt idx="0">
                  <c:v>-0.89037499999999969</c:v>
                </c:pt>
                <c:pt idx="1">
                  <c:v>2.3216250000000009</c:v>
                </c:pt>
                <c:pt idx="2">
                  <c:v>5.0496249999999998</c:v>
                </c:pt>
                <c:pt idx="3">
                  <c:v>7.4290000000000003</c:v>
                </c:pt>
                <c:pt idx="4">
                  <c:v>9.2561250000000008</c:v>
                </c:pt>
                <c:pt idx="5">
                  <c:v>10.466124999999998</c:v>
                </c:pt>
                <c:pt idx="6">
                  <c:v>11.192125000000001</c:v>
                </c:pt>
                <c:pt idx="7">
                  <c:v>11.434124999999998</c:v>
                </c:pt>
                <c:pt idx="8">
                  <c:v>11.192125000000003</c:v>
                </c:pt>
                <c:pt idx="9">
                  <c:v>10.466125</c:v>
                </c:pt>
                <c:pt idx="10">
                  <c:v>9.2561249999999973</c:v>
                </c:pt>
                <c:pt idx="11">
                  <c:v>7.5621249999999982</c:v>
                </c:pt>
                <c:pt idx="12">
                  <c:v>5.3841250000000009</c:v>
                </c:pt>
                <c:pt idx="13">
                  <c:v>2.7221250000000019</c:v>
                </c:pt>
                <c:pt idx="14">
                  <c:v>-0.42387499999999889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0-45A3-92BD-88651AD6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7792"/>
        <c:axId val="422849040"/>
      </c:scatterChart>
      <c:valAx>
        <c:axId val="4228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100">
                  <a:solidFill>
                    <a:srgbClr val="FF0000"/>
                  </a:solidFill>
                  <a:effectLst/>
                </a:endParaRPr>
              </a:p>
              <a:p>
                <a:pPr>
                  <a:defRPr/>
                </a:pPr>
                <a:r>
                  <a:rPr lang="en-GB" sz="1100" b="1" i="0" cap="all" baseline="0">
                    <a:solidFill>
                      <a:srgbClr val="FF0000"/>
                    </a:solidFill>
                    <a:effectLst/>
                  </a:rPr>
                  <a:t>PUBLIC DEBT</a:t>
                </a:r>
                <a:endParaRPr lang="en-GB" sz="1100">
                  <a:solidFill>
                    <a:srgbClr val="FF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747126436781608"/>
              <c:y val="0.8642811501597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9040"/>
        <c:crosses val="autoZero"/>
        <c:crossBetween val="midCat"/>
      </c:valAx>
      <c:valAx>
        <c:axId val="422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100">
                  <a:solidFill>
                    <a:srgbClr val="FF0000"/>
                  </a:solidFill>
                  <a:effectLst/>
                </a:endParaRPr>
              </a:p>
              <a:p>
                <a:pPr>
                  <a:defRPr/>
                </a:pPr>
                <a:r>
                  <a:rPr lang="en-GB" sz="1100" b="1" i="0" cap="all" baseline="0">
                    <a:solidFill>
                      <a:srgbClr val="FF0000"/>
                    </a:solidFill>
                    <a:effectLst/>
                  </a:rPr>
                  <a:t>pUBLIC eXPENDITURE</a:t>
                </a:r>
              </a:p>
              <a:p>
                <a:pPr>
                  <a:defRPr/>
                </a:pPr>
                <a:endParaRPr lang="en-GB" sz="1100">
                  <a:solidFill>
                    <a:srgbClr val="FF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554278416347382E-3"/>
              <c:y val="0.2084237713097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495299</xdr:colOff>
      <xdr:row>0</xdr:row>
      <xdr:rowOff>5</xdr:rowOff>
    </xdr:from>
    <xdr:to>
      <xdr:col>23</xdr:col>
      <xdr:colOff>447674</xdr:colOff>
      <xdr:row>17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3</xdr:row>
          <xdr:rowOff>0</xdr:rowOff>
        </xdr:from>
        <xdr:to>
          <xdr:col>36</xdr:col>
          <xdr:colOff>542925</xdr:colOff>
          <xdr:row>16</xdr:row>
          <xdr:rowOff>38100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409575</xdr:colOff>
          <xdr:row>3</xdr:row>
          <xdr:rowOff>9525</xdr:rowOff>
        </xdr:from>
        <xdr:to>
          <xdr:col>55</xdr:col>
          <xdr:colOff>371475</xdr:colOff>
          <xdr:row>20</xdr:row>
          <xdr:rowOff>161925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523875</xdr:colOff>
          <xdr:row>3</xdr:row>
          <xdr:rowOff>19050</xdr:rowOff>
        </xdr:from>
        <xdr:to>
          <xdr:col>65</xdr:col>
          <xdr:colOff>523875</xdr:colOff>
          <xdr:row>20</xdr:row>
          <xdr:rowOff>171450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9</xdr:row>
      <xdr:rowOff>28574</xdr:rowOff>
    </xdr:from>
    <xdr:to>
      <xdr:col>12</xdr:col>
      <xdr:colOff>371475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12</xdr:row>
      <xdr:rowOff>34460</xdr:rowOff>
    </xdr:from>
    <xdr:to>
      <xdr:col>8</xdr:col>
      <xdr:colOff>381282</xdr:colOff>
      <xdr:row>24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25CF89-6CC5-4BA7-947A-79F28787136B}"/>
            </a:ext>
          </a:extLst>
        </xdr:cNvPr>
        <xdr:cNvCxnSpPr/>
      </xdr:nvCxnSpPr>
      <xdr:spPr>
        <a:xfrm flipH="1">
          <a:off x="5257800" y="2320460"/>
          <a:ext cx="282" cy="2261065"/>
        </a:xfrm>
        <a:prstGeom prst="line">
          <a:avLst/>
        </a:prstGeom>
        <a:ln w="95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12</xdr:row>
      <xdr:rowOff>28575</xdr:rowOff>
    </xdr:from>
    <xdr:to>
      <xdr:col>8</xdr:col>
      <xdr:colOff>400227</xdr:colOff>
      <xdr:row>12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FBB35C-8E79-4278-8760-ED76A4188033}"/>
            </a:ext>
          </a:extLst>
        </xdr:cNvPr>
        <xdr:cNvCxnSpPr/>
      </xdr:nvCxnSpPr>
      <xdr:spPr>
        <a:xfrm flipH="1">
          <a:off x="2857500" y="2314575"/>
          <a:ext cx="2419527" cy="9525"/>
        </a:xfrm>
        <a:prstGeom prst="line">
          <a:avLst/>
        </a:prstGeom>
        <a:ln w="95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11</xdr:row>
      <xdr:rowOff>123825</xdr:rowOff>
    </xdr:from>
    <xdr:to>
      <xdr:col>8</xdr:col>
      <xdr:colOff>542925</xdr:colOff>
      <xdr:row>12</xdr:row>
      <xdr:rowOff>142874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4C10179-E7F0-4366-B872-D7AC21ED0634}"/>
            </a:ext>
          </a:extLst>
        </xdr:cNvPr>
        <xdr:cNvSpPr/>
      </xdr:nvSpPr>
      <xdr:spPr>
        <a:xfrm>
          <a:off x="5114925" y="2219325"/>
          <a:ext cx="304800" cy="20954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*</a:t>
          </a:r>
        </a:p>
      </xdr:txBody>
    </xdr:sp>
    <xdr:clientData/>
  </xdr:twoCellAnchor>
  <xdr:twoCellAnchor>
    <xdr:from>
      <xdr:col>7</xdr:col>
      <xdr:colOff>400050</xdr:colOff>
      <xdr:row>24</xdr:row>
      <xdr:rowOff>47625</xdr:rowOff>
    </xdr:from>
    <xdr:to>
      <xdr:col>9</xdr:col>
      <xdr:colOff>446978</xdr:colOff>
      <xdr:row>26</xdr:row>
      <xdr:rowOff>53463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4C10179-E7F0-4366-B872-D7AC21ED0634}"/>
            </a:ext>
          </a:extLst>
        </xdr:cNvPr>
        <xdr:cNvSpPr/>
      </xdr:nvSpPr>
      <xdr:spPr>
        <a:xfrm>
          <a:off x="4667250" y="4619625"/>
          <a:ext cx="1266128" cy="3868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Times New Roman" panose="02020603050405020304" pitchFamily="18" charset="0"/>
            </a:rPr>
            <a:t>55.13 percent</a:t>
          </a:r>
        </a:p>
      </xdr:txBody>
    </xdr:sp>
    <xdr:clientData/>
  </xdr:twoCellAnchor>
  <xdr:twoCellAnchor>
    <xdr:from>
      <xdr:col>4</xdr:col>
      <xdr:colOff>76203</xdr:colOff>
      <xdr:row>14</xdr:row>
      <xdr:rowOff>57150</xdr:rowOff>
    </xdr:from>
    <xdr:to>
      <xdr:col>4</xdr:col>
      <xdr:colOff>409579</xdr:colOff>
      <xdr:row>17</xdr:row>
      <xdr:rowOff>95250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4C10179-E7F0-4366-B872-D7AC21ED0634}"/>
            </a:ext>
          </a:extLst>
        </xdr:cNvPr>
        <xdr:cNvSpPr/>
      </xdr:nvSpPr>
      <xdr:spPr>
        <a:xfrm rot="16200000">
          <a:off x="2376491" y="2862262"/>
          <a:ext cx="609600" cy="3333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11.22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0</xdr:rowOff>
    </xdr:from>
    <xdr:to>
      <xdr:col>19</xdr:col>
      <xdr:colOff>238125</xdr:colOff>
      <xdr:row>33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67000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Z2" sqref="Z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5</v>
      </c>
      <c r="G1" t="s">
        <v>14</v>
      </c>
      <c r="H1" t="s">
        <v>22</v>
      </c>
      <c r="I1" t="s">
        <v>23</v>
      </c>
      <c r="J1" t="s">
        <v>24</v>
      </c>
      <c r="K1" t="s">
        <v>13</v>
      </c>
      <c r="L1" t="s">
        <v>15</v>
      </c>
      <c r="M1" t="s">
        <v>36</v>
      </c>
      <c r="N1" t="s">
        <v>34</v>
      </c>
      <c r="O1" t="s">
        <v>11</v>
      </c>
      <c r="P1" t="s">
        <v>35</v>
      </c>
      <c r="Q1" t="s">
        <v>37</v>
      </c>
      <c r="U1" t="s">
        <v>1</v>
      </c>
      <c r="V1" t="s">
        <v>2</v>
      </c>
      <c r="W1" s="16" t="s">
        <v>41</v>
      </c>
      <c r="X1" s="16" t="s">
        <v>42</v>
      </c>
      <c r="Z1" s="16" t="s">
        <v>41</v>
      </c>
      <c r="AA1" s="16" t="s">
        <v>42</v>
      </c>
      <c r="AB1" t="s">
        <v>1</v>
      </c>
      <c r="AC1" t="s">
        <v>2</v>
      </c>
    </row>
    <row r="2" spans="1:29" x14ac:dyDescent="0.25">
      <c r="A2">
        <v>1981</v>
      </c>
      <c r="B2" s="25">
        <v>11.4</v>
      </c>
      <c r="C2" s="25">
        <v>13.5238</v>
      </c>
      <c r="D2">
        <v>8.6</v>
      </c>
      <c r="E2">
        <v>1846.627385</v>
      </c>
      <c r="F2">
        <v>75440505</v>
      </c>
      <c r="G2">
        <v>2.4336133554004502</v>
      </c>
      <c r="H2">
        <v>2.604451096</v>
      </c>
      <c r="I2">
        <v>6.7831655130000001</v>
      </c>
      <c r="J2">
        <v>2.1517622032594601</v>
      </c>
      <c r="K2">
        <v>7.5211162191863199</v>
      </c>
      <c r="L2">
        <v>18.138854890328499</v>
      </c>
      <c r="M2">
        <v>2.81060563462316</v>
      </c>
      <c r="N2">
        <v>0.61</v>
      </c>
      <c r="O2">
        <v>22.670999999999999</v>
      </c>
      <c r="P2">
        <v>16.654771285563498</v>
      </c>
      <c r="Q2">
        <v>2120335</v>
      </c>
      <c r="U2">
        <v>11.4</v>
      </c>
      <c r="V2">
        <v>13.5238</v>
      </c>
      <c r="W2" s="16">
        <v>8.1831590574624169</v>
      </c>
      <c r="X2" s="16">
        <v>9.7076672334482659</v>
      </c>
      <c r="Z2" s="25">
        <v>8.1831590574624169</v>
      </c>
      <c r="AA2" s="25">
        <v>9.7076672334482659</v>
      </c>
      <c r="AB2" s="25">
        <v>11.4</v>
      </c>
      <c r="AC2" s="25">
        <v>13.5238</v>
      </c>
    </row>
    <row r="3" spans="1:29" x14ac:dyDescent="0.25">
      <c r="A3">
        <v>1982</v>
      </c>
      <c r="B3" s="25">
        <v>11.9</v>
      </c>
      <c r="C3" s="25">
        <v>23.827000000000002</v>
      </c>
      <c r="D3">
        <v>7.8</v>
      </c>
      <c r="E3">
        <v>1925.0413639999999</v>
      </c>
      <c r="F3">
        <v>77427539</v>
      </c>
      <c r="G3">
        <v>2.4765384001174802</v>
      </c>
      <c r="H3">
        <v>3.1708193910000002</v>
      </c>
      <c r="I3">
        <v>10.054095609999999</v>
      </c>
      <c r="J3">
        <v>2.05412373369554</v>
      </c>
      <c r="K3">
        <v>7.5627027342832296</v>
      </c>
      <c r="L3">
        <v>18.164853076311299</v>
      </c>
      <c r="M3">
        <v>2.83016460317624</v>
      </c>
      <c r="N3">
        <v>0.67</v>
      </c>
      <c r="O3">
        <v>23.388999999999999</v>
      </c>
      <c r="P3">
        <v>16.711948711351699</v>
      </c>
      <c r="Q3">
        <v>2191327</v>
      </c>
      <c r="U3">
        <v>11.9</v>
      </c>
      <c r="V3">
        <v>23.827000000000002</v>
      </c>
      <c r="W3" s="16">
        <v>7.9838329235459486</v>
      </c>
      <c r="X3" s="16">
        <v>15.985780425994061</v>
      </c>
      <c r="Z3" s="19">
        <v>7.9838329235459486</v>
      </c>
      <c r="AA3" s="19">
        <v>15.985780425994061</v>
      </c>
      <c r="AB3" s="25">
        <v>11.9</v>
      </c>
      <c r="AC3" s="25">
        <v>23.827000000000002</v>
      </c>
    </row>
    <row r="4" spans="1:29" x14ac:dyDescent="0.25">
      <c r="A4">
        <v>1983</v>
      </c>
      <c r="B4" s="19">
        <v>9.6</v>
      </c>
      <c r="C4" s="19">
        <v>32.799100000000003</v>
      </c>
      <c r="D4">
        <v>7.3</v>
      </c>
      <c r="E4">
        <v>1998.998912</v>
      </c>
      <c r="F4">
        <v>79414841</v>
      </c>
      <c r="G4">
        <v>2.2617630984737902</v>
      </c>
      <c r="H4">
        <v>3.4904010759999999</v>
      </c>
      <c r="I4">
        <v>12.182899669999999</v>
      </c>
      <c r="J4">
        <v>1.9878743481543399</v>
      </c>
      <c r="K4">
        <v>7.6004017902281102</v>
      </c>
      <c r="L4">
        <v>18.190195823108699</v>
      </c>
      <c r="M4">
        <v>2.8436612099199601</v>
      </c>
      <c r="N4">
        <v>0.72</v>
      </c>
      <c r="O4">
        <v>24.122</v>
      </c>
      <c r="P4">
        <v>16.7681499270995</v>
      </c>
      <c r="Q4">
        <v>2258289</v>
      </c>
      <c r="U4">
        <v>9.6</v>
      </c>
      <c r="V4">
        <v>32.799100000000003</v>
      </c>
      <c r="W4" s="16">
        <v>6.0472372081502037</v>
      </c>
      <c r="X4" s="16">
        <v>20.660826866024934</v>
      </c>
      <c r="Z4" s="19">
        <v>6.0472372081502037</v>
      </c>
      <c r="AA4" s="19">
        <v>20.660826866024934</v>
      </c>
      <c r="AB4" s="19">
        <v>9.6</v>
      </c>
      <c r="AC4" s="19">
        <v>32.799100000000003</v>
      </c>
    </row>
    <row r="5" spans="1:29" x14ac:dyDescent="0.25">
      <c r="A5">
        <v>1984</v>
      </c>
      <c r="B5" s="25">
        <v>9.9</v>
      </c>
      <c r="C5" s="25">
        <v>40.480800000000002</v>
      </c>
      <c r="D5">
        <v>8.3000000000000007</v>
      </c>
      <c r="E5">
        <v>2036.3011730000001</v>
      </c>
      <c r="F5">
        <v>81448757</v>
      </c>
      <c r="G5">
        <v>2.2925347571405399</v>
      </c>
      <c r="H5">
        <v>3.7008277879999998</v>
      </c>
      <c r="I5">
        <v>13.69612631</v>
      </c>
      <c r="J5">
        <v>2.1162555148025501</v>
      </c>
      <c r="K5">
        <v>7.6188902906010902</v>
      </c>
      <c r="L5">
        <v>18.215484631999601</v>
      </c>
      <c r="M5">
        <v>2.85164334310574</v>
      </c>
      <c r="N5">
        <v>0.76</v>
      </c>
      <c r="O5">
        <v>24.872</v>
      </c>
      <c r="P5">
        <v>16.824057126614701</v>
      </c>
      <c r="Q5">
        <v>2322628</v>
      </c>
      <c r="U5">
        <v>9.9</v>
      </c>
      <c r="V5">
        <v>40.480800000000002</v>
      </c>
      <c r="W5" s="16">
        <v>5.9690981798949529</v>
      </c>
      <c r="X5" s="16">
        <v>24.407461575827437</v>
      </c>
      <c r="Z5" s="19">
        <v>5.9690981798949529</v>
      </c>
      <c r="AA5" s="19">
        <v>24.407461575827437</v>
      </c>
      <c r="AB5" s="25">
        <v>9.9</v>
      </c>
      <c r="AC5" s="25">
        <v>40.480800000000002</v>
      </c>
    </row>
    <row r="6" spans="1:29" x14ac:dyDescent="0.25">
      <c r="A6">
        <v>1985</v>
      </c>
      <c r="B6" s="25">
        <v>13</v>
      </c>
      <c r="C6" s="25">
        <v>45.249699999999997</v>
      </c>
      <c r="D6">
        <v>10.9</v>
      </c>
      <c r="E6">
        <v>2247.7784419999998</v>
      </c>
      <c r="F6">
        <v>83562776</v>
      </c>
      <c r="G6">
        <v>2.5649493574615301</v>
      </c>
      <c r="H6">
        <v>3.8121960399999999</v>
      </c>
      <c r="I6">
        <v>14.53283865</v>
      </c>
      <c r="J6">
        <v>2.38876278923509</v>
      </c>
      <c r="K6">
        <v>7.7176976483272499</v>
      </c>
      <c r="L6">
        <v>18.241108715737901</v>
      </c>
      <c r="M6">
        <v>2.8550580261296901</v>
      </c>
      <c r="N6">
        <v>0.89</v>
      </c>
      <c r="O6">
        <v>25.635000000000002</v>
      </c>
      <c r="P6">
        <v>16.879897152369999</v>
      </c>
      <c r="Q6">
        <v>2385766</v>
      </c>
      <c r="U6">
        <v>13</v>
      </c>
      <c r="V6">
        <v>45.249699999999997</v>
      </c>
      <c r="W6" s="16">
        <v>6.9211297579617925</v>
      </c>
      <c r="X6" s="16">
        <v>24.090695785295672</v>
      </c>
      <c r="Z6" s="19">
        <v>6.9211297579617925</v>
      </c>
      <c r="AA6" s="19">
        <v>24.090695785295672</v>
      </c>
      <c r="AB6" s="25">
        <v>13</v>
      </c>
      <c r="AC6" s="25">
        <v>45.249699999999997</v>
      </c>
    </row>
    <row r="7" spans="1:29" x14ac:dyDescent="0.25">
      <c r="A7">
        <v>1986</v>
      </c>
      <c r="B7" s="25">
        <v>16.2</v>
      </c>
      <c r="C7" s="25">
        <v>69.891099999999994</v>
      </c>
      <c r="D7">
        <v>8.1</v>
      </c>
      <c r="E7">
        <v>2310.0324409999898</v>
      </c>
      <c r="F7">
        <v>85766396</v>
      </c>
      <c r="G7">
        <v>2.7850112422383302</v>
      </c>
      <c r="H7">
        <v>4.2469383159999996</v>
      </c>
      <c r="I7">
        <v>18.03648506</v>
      </c>
      <c r="J7">
        <v>2.0918640616783901</v>
      </c>
      <c r="K7">
        <v>7.7450168471401701</v>
      </c>
      <c r="L7">
        <v>18.267137832729599</v>
      </c>
      <c r="M7">
        <v>2.8740952502855999</v>
      </c>
      <c r="N7">
        <v>2.02</v>
      </c>
      <c r="O7">
        <v>26.414000000000001</v>
      </c>
      <c r="P7">
        <v>16.935861826450498</v>
      </c>
      <c r="Q7">
        <v>2465008</v>
      </c>
      <c r="U7">
        <v>16.2</v>
      </c>
      <c r="V7">
        <v>69.891099999999994</v>
      </c>
      <c r="W7" s="16">
        <v>8.1767322097477351</v>
      </c>
      <c r="X7" s="16">
        <v>35.276593120043202</v>
      </c>
      <c r="Z7" s="25">
        <v>8.1767322097477351</v>
      </c>
      <c r="AA7" s="25">
        <v>35.276593120043202</v>
      </c>
      <c r="AB7" s="25">
        <v>16.2</v>
      </c>
      <c r="AC7" s="25">
        <v>69.891099999999994</v>
      </c>
    </row>
    <row r="8" spans="1:29" x14ac:dyDescent="0.25">
      <c r="A8">
        <v>1987</v>
      </c>
      <c r="B8" s="25">
        <v>22</v>
      </c>
      <c r="C8" s="25">
        <v>137.57820000000001</v>
      </c>
      <c r="D8">
        <v>19</v>
      </c>
      <c r="E8">
        <v>2778.9402850000001</v>
      </c>
      <c r="F8">
        <v>88048029</v>
      </c>
      <c r="G8">
        <v>3.0910424533583098</v>
      </c>
      <c r="H8">
        <v>4.9241924829999997</v>
      </c>
      <c r="I8">
        <v>24.247671610000001</v>
      </c>
      <c r="J8">
        <v>2.9444389791664398</v>
      </c>
      <c r="K8">
        <v>7.9298249415663298</v>
      </c>
      <c r="L8">
        <v>18.293393007647399</v>
      </c>
      <c r="M8">
        <v>2.8854795982265702</v>
      </c>
      <c r="N8">
        <v>4.0199999999999996</v>
      </c>
      <c r="O8">
        <v>27.209</v>
      </c>
      <c r="P8">
        <v>16.991770613793499</v>
      </c>
      <c r="Q8">
        <v>2540608</v>
      </c>
      <c r="U8">
        <v>22</v>
      </c>
      <c r="V8">
        <v>137.57820000000001</v>
      </c>
      <c r="W8" s="16">
        <v>8.9913277299111716</v>
      </c>
      <c r="X8" s="16">
        <v>56.227758395057506</v>
      </c>
      <c r="Z8" s="25">
        <v>8.9913277299111716</v>
      </c>
      <c r="AA8" s="25">
        <v>56.227758395057506</v>
      </c>
      <c r="AB8" s="25">
        <v>22</v>
      </c>
      <c r="AC8" s="25">
        <v>137.57820000000001</v>
      </c>
    </row>
    <row r="9" spans="1:29" x14ac:dyDescent="0.25">
      <c r="A9">
        <v>1988</v>
      </c>
      <c r="B9" s="25">
        <v>27.7</v>
      </c>
      <c r="C9" s="25">
        <v>180.98589999999999</v>
      </c>
      <c r="D9">
        <v>19.8</v>
      </c>
      <c r="E9">
        <v>3491.5023609999998</v>
      </c>
      <c r="F9">
        <v>90395278</v>
      </c>
      <c r="G9">
        <v>3.32143241319329</v>
      </c>
      <c r="H9">
        <v>5.1984191280000003</v>
      </c>
      <c r="I9">
        <v>27.023561430000001</v>
      </c>
      <c r="J9">
        <v>2.9856819377004902</v>
      </c>
      <c r="K9">
        <v>8.1580873984995197</v>
      </c>
      <c r="L9">
        <v>18.319702589484798</v>
      </c>
      <c r="M9">
        <v>2.8900217578859899</v>
      </c>
      <c r="N9">
        <v>4.54</v>
      </c>
      <c r="O9">
        <v>28.018999999999899</v>
      </c>
      <c r="P9">
        <v>17.047415257232601</v>
      </c>
      <c r="Q9">
        <v>2612443</v>
      </c>
      <c r="U9">
        <v>27.7</v>
      </c>
      <c r="V9">
        <v>180.98589999999999</v>
      </c>
      <c r="W9" s="16">
        <v>8.776506610008072</v>
      </c>
      <c r="X9" s="16">
        <v>57.343824825568944</v>
      </c>
      <c r="Z9" s="25">
        <v>8.776506610008072</v>
      </c>
      <c r="AA9" s="25">
        <v>57.343824825568944</v>
      </c>
      <c r="AB9" s="25">
        <v>27.7</v>
      </c>
      <c r="AC9" s="25">
        <v>180.98589999999999</v>
      </c>
    </row>
    <row r="10" spans="1:29" x14ac:dyDescent="0.25">
      <c r="A10">
        <v>1989</v>
      </c>
      <c r="B10" s="25">
        <v>41</v>
      </c>
      <c r="C10" s="25">
        <v>287.44330000000002</v>
      </c>
      <c r="D10">
        <v>39.1</v>
      </c>
      <c r="E10">
        <v>4471.0596820000001</v>
      </c>
      <c r="F10">
        <v>92788039</v>
      </c>
      <c r="G10">
        <v>3.7135720667043</v>
      </c>
      <c r="H10">
        <v>5.6610256229999996</v>
      </c>
      <c r="I10">
        <v>32.047211109999999</v>
      </c>
      <c r="J10">
        <v>3.6661224669913199</v>
      </c>
      <c r="K10">
        <v>8.4053807248364496</v>
      </c>
      <c r="L10">
        <v>18.345828299363099</v>
      </c>
      <c r="M10">
        <v>2.8882896712525201</v>
      </c>
      <c r="N10">
        <v>7.39</v>
      </c>
      <c r="O10">
        <v>28.841999999999999</v>
      </c>
      <c r="P10">
        <v>17.1024907637285</v>
      </c>
      <c r="Q10">
        <v>2679987</v>
      </c>
      <c r="U10">
        <v>41</v>
      </c>
      <c r="V10">
        <v>287.44330000000002</v>
      </c>
      <c r="W10" s="16">
        <v>9.8828315563952511</v>
      </c>
      <c r="X10" s="16">
        <v>69.286675997911885</v>
      </c>
      <c r="Z10" s="25">
        <v>9.8828315563952511</v>
      </c>
      <c r="AA10" s="25">
        <v>69.286675997911885</v>
      </c>
      <c r="AB10" s="25">
        <v>41</v>
      </c>
      <c r="AC10" s="25">
        <v>287.44330000000002</v>
      </c>
    </row>
    <row r="11" spans="1:29" x14ac:dyDescent="0.25">
      <c r="A11">
        <v>1990</v>
      </c>
      <c r="B11" s="25">
        <v>60.3</v>
      </c>
      <c r="C11" s="25">
        <v>382.70749999999998</v>
      </c>
      <c r="D11">
        <v>71.900000000000006</v>
      </c>
      <c r="E11">
        <v>5195.1572530000003</v>
      </c>
      <c r="F11">
        <v>95212454</v>
      </c>
      <c r="G11">
        <v>4.0993321037331398</v>
      </c>
      <c r="H11">
        <v>5.9472709899999998</v>
      </c>
      <c r="I11">
        <v>35.37003223</v>
      </c>
      <c r="J11">
        <v>4.2752762647270002</v>
      </c>
      <c r="K11">
        <v>8.5554821731425701</v>
      </c>
      <c r="L11">
        <v>18.3716213105332</v>
      </c>
      <c r="M11">
        <v>2.8812513489569902</v>
      </c>
      <c r="N11">
        <v>8.0399999999999903</v>
      </c>
      <c r="O11">
        <v>29.68</v>
      </c>
      <c r="P11">
        <v>17.156924530557902</v>
      </c>
      <c r="Q11">
        <v>2743310</v>
      </c>
      <c r="U11">
        <v>60.3</v>
      </c>
      <c r="V11">
        <v>382.70749999999998</v>
      </c>
      <c r="W11" s="16">
        <v>12.190593661133169</v>
      </c>
      <c r="X11" s="16">
        <v>77.370342016055091</v>
      </c>
      <c r="Z11" s="25">
        <v>12.190593661133169</v>
      </c>
      <c r="AA11" s="25">
        <v>77.370342016055091</v>
      </c>
      <c r="AB11" s="25">
        <v>60.3</v>
      </c>
      <c r="AC11" s="25">
        <v>382.70749999999998</v>
      </c>
    </row>
    <row r="12" spans="1:29" x14ac:dyDescent="0.25">
      <c r="A12">
        <v>1991</v>
      </c>
      <c r="B12" s="25">
        <v>66.599999999999994</v>
      </c>
      <c r="C12" s="25">
        <v>444.65249999999997</v>
      </c>
      <c r="D12">
        <v>82.7</v>
      </c>
      <c r="E12">
        <v>6041.5075509999997</v>
      </c>
      <c r="F12">
        <v>97667632</v>
      </c>
      <c r="G12">
        <v>4.1987045775463399</v>
      </c>
      <c r="H12">
        <v>6.0972930779999999</v>
      </c>
      <c r="I12">
        <v>37.176982879999997</v>
      </c>
      <c r="J12">
        <v>4.4152196020296399</v>
      </c>
      <c r="K12">
        <v>8.7064088543217508</v>
      </c>
      <c r="L12">
        <v>18.3970807622234</v>
      </c>
      <c r="M12">
        <v>2.8951720668317198</v>
      </c>
      <c r="N12">
        <v>9.91</v>
      </c>
      <c r="O12">
        <v>30.175999999999998</v>
      </c>
      <c r="P12">
        <v>17.1989574951618</v>
      </c>
      <c r="Q12">
        <v>2827646</v>
      </c>
      <c r="U12">
        <v>66.599999999999994</v>
      </c>
      <c r="V12">
        <v>444.65249999999997</v>
      </c>
      <c r="W12" s="16">
        <v>11.286992810045657</v>
      </c>
      <c r="X12" s="16">
        <v>75.357200757790181</v>
      </c>
      <c r="Z12" s="25">
        <v>11.286992810045657</v>
      </c>
      <c r="AA12" s="25">
        <v>75.357200757790181</v>
      </c>
      <c r="AB12" s="25">
        <v>66.599999999999994</v>
      </c>
      <c r="AC12" s="25">
        <v>444.65249999999997</v>
      </c>
    </row>
    <row r="13" spans="1:29" x14ac:dyDescent="0.25">
      <c r="A13">
        <v>1992</v>
      </c>
      <c r="B13" s="25">
        <v>92.8</v>
      </c>
      <c r="C13" s="25">
        <v>722.22580000000005</v>
      </c>
      <c r="D13">
        <v>164.1</v>
      </c>
      <c r="E13">
        <v>9045.6653420000002</v>
      </c>
      <c r="F13">
        <v>100161708</v>
      </c>
      <c r="G13">
        <v>4.5304466397921503</v>
      </c>
      <c r="H13">
        <v>6.5823378320000003</v>
      </c>
      <c r="I13">
        <v>43.32717134</v>
      </c>
      <c r="J13">
        <v>5.1004759980960399</v>
      </c>
      <c r="K13">
        <v>9.1100409542174798</v>
      </c>
      <c r="L13">
        <v>18.422296517886299</v>
      </c>
      <c r="M13">
        <v>2.9001771235734699</v>
      </c>
      <c r="N13">
        <v>17.3</v>
      </c>
      <c r="O13">
        <v>30.677</v>
      </c>
      <c r="P13">
        <v>17.240639514733701</v>
      </c>
      <c r="Q13">
        <v>2904867</v>
      </c>
      <c r="U13">
        <v>92.8</v>
      </c>
      <c r="V13">
        <v>722.22580000000005</v>
      </c>
      <c r="W13" s="16">
        <v>10.242494470207431</v>
      </c>
      <c r="X13" s="16">
        <v>79.713294857124325</v>
      </c>
      <c r="Z13" s="19">
        <v>10.242494470207431</v>
      </c>
      <c r="AA13" s="19">
        <v>79.713294857124325</v>
      </c>
      <c r="AB13" s="25">
        <v>92.8</v>
      </c>
      <c r="AC13" s="25">
        <v>722.22580000000005</v>
      </c>
    </row>
    <row r="14" spans="1:29" x14ac:dyDescent="0.25">
      <c r="A14">
        <v>1993</v>
      </c>
      <c r="B14" s="25">
        <v>191.2</v>
      </c>
      <c r="C14" s="25">
        <v>906.98080000000004</v>
      </c>
      <c r="D14">
        <v>162.1</v>
      </c>
      <c r="E14">
        <v>12241.145689999999</v>
      </c>
      <c r="F14">
        <v>102700751</v>
      </c>
      <c r="G14">
        <v>5.2533200006173004</v>
      </c>
      <c r="H14">
        <v>6.8101212809999998</v>
      </c>
      <c r="I14">
        <v>46.377751859999996</v>
      </c>
      <c r="J14">
        <v>5.0882134287416303</v>
      </c>
      <c r="K14">
        <v>9.4125581538100906</v>
      </c>
      <c r="L14">
        <v>18.447329987432902</v>
      </c>
      <c r="M14">
        <v>2.8976145871101799</v>
      </c>
      <c r="N14">
        <v>22.05</v>
      </c>
      <c r="O14">
        <v>31.181999999999999</v>
      </c>
      <c r="P14">
        <v>17.282000801177698</v>
      </c>
      <c r="Q14">
        <v>2975872</v>
      </c>
      <c r="U14">
        <v>191.2</v>
      </c>
      <c r="V14">
        <v>906.98080000000004</v>
      </c>
      <c r="W14" s="16">
        <v>15.208703795842146</v>
      </c>
      <c r="X14" s="16">
        <v>72.144363680522744</v>
      </c>
      <c r="Z14" s="19">
        <v>15.208703795842146</v>
      </c>
      <c r="AA14" s="19">
        <v>72.144363680522744</v>
      </c>
      <c r="AB14" s="25">
        <v>191.2</v>
      </c>
      <c r="AC14" s="25">
        <v>906.98080000000004</v>
      </c>
    </row>
    <row r="15" spans="1:29" x14ac:dyDescent="0.25">
      <c r="A15">
        <v>1994</v>
      </c>
      <c r="B15" s="19">
        <v>160.9</v>
      </c>
      <c r="C15" s="19">
        <v>1056.3957</v>
      </c>
      <c r="D15">
        <v>160.19999999999999</v>
      </c>
      <c r="E15">
        <v>16798.644840000001</v>
      </c>
      <c r="F15">
        <v>105293701</v>
      </c>
      <c r="G15">
        <v>5.0807830539983296</v>
      </c>
      <c r="H15">
        <v>6.9626181100000002</v>
      </c>
      <c r="I15">
        <v>48.478050949999997</v>
      </c>
      <c r="J15">
        <v>5.07642303463426</v>
      </c>
      <c r="K15">
        <v>9.7290534978520906</v>
      </c>
      <c r="L15">
        <v>18.472264155751699</v>
      </c>
      <c r="M15">
        <v>2.88853749084703</v>
      </c>
      <c r="N15">
        <v>21.89</v>
      </c>
      <c r="O15">
        <v>31.690999999999999</v>
      </c>
      <c r="P15">
        <v>17.3231267051403</v>
      </c>
      <c r="Q15">
        <v>3041448</v>
      </c>
      <c r="U15">
        <v>160.9</v>
      </c>
      <c r="V15">
        <v>1056.3957</v>
      </c>
      <c r="W15" s="16">
        <v>9.0966064198588708</v>
      </c>
      <c r="X15" s="16">
        <v>59.724151066074008</v>
      </c>
      <c r="Z15" s="19">
        <v>9.0966064198588708</v>
      </c>
      <c r="AA15" s="19">
        <v>59.724151066074008</v>
      </c>
      <c r="AB15" s="19">
        <v>160.9</v>
      </c>
      <c r="AC15" s="19">
        <v>1056.3957</v>
      </c>
    </row>
    <row r="16" spans="1:29" x14ac:dyDescent="0.25">
      <c r="A16">
        <v>1995</v>
      </c>
      <c r="B16" s="25">
        <v>248.8</v>
      </c>
      <c r="C16" s="25">
        <v>1194.5994900000001</v>
      </c>
      <c r="D16">
        <v>324.5</v>
      </c>
      <c r="E16">
        <v>28719.618310000002</v>
      </c>
      <c r="F16">
        <v>107948339</v>
      </c>
      <c r="G16">
        <v>5.5166493608650198</v>
      </c>
      <c r="H16">
        <v>7.0855662529999996</v>
      </c>
      <c r="I16">
        <v>50.205249129999999</v>
      </c>
      <c r="J16">
        <v>5.7822855361441396</v>
      </c>
      <c r="K16">
        <v>10.265335733032</v>
      </c>
      <c r="L16">
        <v>18.497163328053499</v>
      </c>
      <c r="M16">
        <v>2.8740332122769701</v>
      </c>
      <c r="N16">
        <v>21.89</v>
      </c>
      <c r="O16">
        <v>32.204999999999998</v>
      </c>
      <c r="P16">
        <v>17.364114874290799</v>
      </c>
      <c r="Q16">
        <v>3102471</v>
      </c>
      <c r="U16">
        <v>248.8</v>
      </c>
      <c r="V16">
        <v>1194.5994900000001</v>
      </c>
      <c r="W16" s="16">
        <v>8.0251978472981627</v>
      </c>
      <c r="X16" s="16">
        <v>38.532545239274448</v>
      </c>
      <c r="Z16" s="25">
        <v>8.0251978472981627</v>
      </c>
      <c r="AA16" s="25">
        <v>38.532545239274448</v>
      </c>
      <c r="AB16" s="25">
        <v>248.8</v>
      </c>
      <c r="AC16" s="25">
        <v>1194.5994900000001</v>
      </c>
    </row>
    <row r="17" spans="1:29" x14ac:dyDescent="0.25">
      <c r="A17">
        <v>1996</v>
      </c>
      <c r="B17" s="19">
        <v>337.2</v>
      </c>
      <c r="C17" s="19">
        <v>1037.2955999999999</v>
      </c>
      <c r="D17">
        <v>408.8</v>
      </c>
      <c r="E17">
        <v>36921.56957</v>
      </c>
      <c r="F17">
        <v>110668784</v>
      </c>
      <c r="G17">
        <v>5.8206762261277003</v>
      </c>
      <c r="H17">
        <v>6.9443722210000001</v>
      </c>
      <c r="I17">
        <v>48.224305540000003</v>
      </c>
      <c r="J17">
        <v>6.0132260388894903</v>
      </c>
      <c r="K17">
        <v>10.516551200443301</v>
      </c>
      <c r="L17">
        <v>18.522052370559699</v>
      </c>
      <c r="M17">
        <v>2.8779558219456201</v>
      </c>
      <c r="N17">
        <v>21.89</v>
      </c>
      <c r="O17">
        <v>32.725000000000001</v>
      </c>
      <c r="P17">
        <v>17.4050215084063</v>
      </c>
      <c r="Q17">
        <v>3184999</v>
      </c>
      <c r="U17">
        <v>337.2</v>
      </c>
      <c r="V17">
        <v>1037.2955999999999</v>
      </c>
      <c r="W17" s="16">
        <v>8.2524380519080669</v>
      </c>
      <c r="X17" s="16">
        <v>25.386173429765147</v>
      </c>
      <c r="Z17" s="19">
        <v>8.2524380519080669</v>
      </c>
      <c r="AA17" s="19">
        <v>25.386173429765147</v>
      </c>
      <c r="AB17" s="19">
        <v>337.2</v>
      </c>
      <c r="AC17" s="19">
        <v>1037.2955999999999</v>
      </c>
    </row>
    <row r="18" spans="1:29" x14ac:dyDescent="0.25">
      <c r="A18">
        <v>1997</v>
      </c>
      <c r="B18" s="25">
        <v>428.2</v>
      </c>
      <c r="C18" s="25">
        <v>1097.683</v>
      </c>
      <c r="D18">
        <v>416.8</v>
      </c>
      <c r="E18">
        <v>38945.882619999902</v>
      </c>
      <c r="F18">
        <v>113457661</v>
      </c>
      <c r="G18">
        <v>6.0595903761555796</v>
      </c>
      <c r="H18">
        <v>7.0009568739999999</v>
      </c>
      <c r="I18">
        <v>49.013397150000003</v>
      </c>
      <c r="J18">
        <v>6.0326064904391501</v>
      </c>
      <c r="K18">
        <v>10.569928336340199</v>
      </c>
      <c r="L18">
        <v>18.5469402944554</v>
      </c>
      <c r="M18">
        <v>2.8724582490298598</v>
      </c>
      <c r="N18">
        <v>21.89</v>
      </c>
      <c r="O18">
        <v>33.247</v>
      </c>
      <c r="P18">
        <v>17.445734657793501</v>
      </c>
      <c r="Q18">
        <v>3259024</v>
      </c>
      <c r="U18">
        <v>428.2</v>
      </c>
      <c r="V18">
        <v>1097.683</v>
      </c>
      <c r="W18" s="16">
        <v>9.6906138072360211</v>
      </c>
      <c r="X18" s="16">
        <v>24.84171423579696</v>
      </c>
      <c r="Z18" s="19">
        <v>9.6906138072360211</v>
      </c>
      <c r="AA18" s="19">
        <v>24.84171423579696</v>
      </c>
      <c r="AB18" s="25">
        <v>428.2</v>
      </c>
      <c r="AC18" s="25">
        <v>1097.683</v>
      </c>
    </row>
    <row r="19" spans="1:29" x14ac:dyDescent="0.25">
      <c r="A19">
        <v>1998</v>
      </c>
      <c r="B19" s="25">
        <v>487.1</v>
      </c>
      <c r="C19" s="25">
        <v>1193.8471999999999</v>
      </c>
      <c r="D19">
        <v>324.3</v>
      </c>
      <c r="E19">
        <v>41309.888279999999</v>
      </c>
      <c r="F19">
        <v>116319763</v>
      </c>
      <c r="G19">
        <v>6.1884694408124901</v>
      </c>
      <c r="H19">
        <v>7.084936313</v>
      </c>
      <c r="I19">
        <v>50.196322549999998</v>
      </c>
      <c r="J19">
        <v>5.7816690133132704</v>
      </c>
      <c r="K19">
        <v>10.628857175957201</v>
      </c>
      <c r="L19">
        <v>18.571853534264601</v>
      </c>
      <c r="M19">
        <v>2.8593250438216602</v>
      </c>
      <c r="N19">
        <v>21.89</v>
      </c>
      <c r="O19">
        <v>33.773000000000003</v>
      </c>
      <c r="P19">
        <v>17.4863450262249</v>
      </c>
      <c r="Q19">
        <v>3325960</v>
      </c>
      <c r="U19">
        <v>487.1</v>
      </c>
      <c r="V19">
        <v>1193.8471999999999</v>
      </c>
      <c r="W19" s="16">
        <v>10.137026934278346</v>
      </c>
      <c r="X19" s="16">
        <v>24.845126712816231</v>
      </c>
      <c r="Z19" s="25">
        <v>10.137026934278346</v>
      </c>
      <c r="AA19" s="25">
        <v>24.845126712816231</v>
      </c>
      <c r="AB19" s="25">
        <v>487.1</v>
      </c>
      <c r="AC19" s="25">
        <v>1193.8471999999999</v>
      </c>
    </row>
    <row r="20" spans="1:29" x14ac:dyDescent="0.25">
      <c r="A20">
        <v>1999</v>
      </c>
      <c r="B20" s="25">
        <v>947.7</v>
      </c>
      <c r="C20" s="25">
        <v>3372.181</v>
      </c>
      <c r="D20">
        <v>724.4</v>
      </c>
      <c r="E20">
        <v>45969.745040000002</v>
      </c>
      <c r="F20">
        <v>119260055</v>
      </c>
      <c r="G20">
        <v>6.8540379964761504</v>
      </c>
      <c r="H20">
        <v>8.1233149949999994</v>
      </c>
      <c r="I20">
        <v>65.988246509999996</v>
      </c>
      <c r="J20">
        <v>6.58534372600925</v>
      </c>
      <c r="K20">
        <v>10.735738742559001</v>
      </c>
      <c r="L20">
        <v>18.5968170028363</v>
      </c>
      <c r="M20">
        <v>2.8402575973819499</v>
      </c>
      <c r="N20">
        <v>92.69</v>
      </c>
      <c r="O20">
        <v>34.304000000000002</v>
      </c>
      <c r="P20">
        <v>17.5269087757653</v>
      </c>
      <c r="Q20">
        <v>3387293</v>
      </c>
      <c r="U20">
        <v>947.7</v>
      </c>
      <c r="V20">
        <v>3372.181</v>
      </c>
      <c r="W20" s="16">
        <v>17.286369038825175</v>
      </c>
      <c r="X20" s="16">
        <v>61.509723785706996</v>
      </c>
      <c r="Z20" s="25">
        <v>17.286369038825175</v>
      </c>
      <c r="AA20" s="25">
        <v>61.509723785706996</v>
      </c>
      <c r="AB20" s="25">
        <v>947.7</v>
      </c>
      <c r="AC20" s="25">
        <v>3372.181</v>
      </c>
    </row>
    <row r="21" spans="1:29" x14ac:dyDescent="0.25">
      <c r="A21">
        <v>2000</v>
      </c>
      <c r="B21" s="19">
        <v>701.1</v>
      </c>
      <c r="C21" s="19">
        <v>3995.6378</v>
      </c>
      <c r="D21">
        <v>1591.7</v>
      </c>
      <c r="E21">
        <v>57757.02102</v>
      </c>
      <c r="F21">
        <v>122283853</v>
      </c>
      <c r="G21">
        <v>6.5526505302129197</v>
      </c>
      <c r="H21">
        <v>8.2929584950000006</v>
      </c>
      <c r="I21">
        <v>68.773160599999997</v>
      </c>
      <c r="J21">
        <v>7.3725579064357998</v>
      </c>
      <c r="K21">
        <v>10.9640001970981</v>
      </c>
      <c r="L21">
        <v>18.6218555641404</v>
      </c>
      <c r="M21">
        <v>2.8166736654104398</v>
      </c>
      <c r="N21">
        <v>102.11</v>
      </c>
      <c r="O21">
        <v>34.840000000000003</v>
      </c>
      <c r="P21">
        <v>17.567451521095201</v>
      </c>
      <c r="Q21">
        <v>3444337</v>
      </c>
      <c r="U21">
        <v>701.1</v>
      </c>
      <c r="V21">
        <v>3995.6378</v>
      </c>
      <c r="W21" s="16">
        <v>9.9267267557633279</v>
      </c>
      <c r="X21" s="16">
        <v>56.573391321636457</v>
      </c>
      <c r="Z21" s="25">
        <v>9.9267267557633279</v>
      </c>
      <c r="AA21" s="25">
        <v>56.573391321636457</v>
      </c>
      <c r="AB21" s="19">
        <v>701.1</v>
      </c>
      <c r="AC21" s="19">
        <v>3995.6378</v>
      </c>
    </row>
    <row r="22" spans="1:29" x14ac:dyDescent="0.25">
      <c r="A22">
        <v>2001</v>
      </c>
      <c r="B22" s="25">
        <v>1018</v>
      </c>
      <c r="C22" s="25">
        <v>4193.2650000000003</v>
      </c>
      <c r="D22">
        <v>1707.6</v>
      </c>
      <c r="E22">
        <v>65668.936780000004</v>
      </c>
      <c r="F22">
        <v>125394046</v>
      </c>
      <c r="G22">
        <v>6.9255951971104599</v>
      </c>
      <c r="H22">
        <v>8.3412349460000001</v>
      </c>
      <c r="I22">
        <v>69.576200420000006</v>
      </c>
      <c r="J22">
        <v>7.4428441548838</v>
      </c>
      <c r="K22">
        <v>11.0923812887082</v>
      </c>
      <c r="L22">
        <v>18.646971704972</v>
      </c>
      <c r="M22">
        <v>2.8172988372988601</v>
      </c>
      <c r="N22">
        <v>111.94</v>
      </c>
      <c r="O22">
        <v>35.668999999999997</v>
      </c>
      <c r="P22">
        <v>17.616083477212499</v>
      </c>
      <c r="Q22">
        <v>3532725</v>
      </c>
      <c r="U22">
        <v>1018</v>
      </c>
      <c r="V22">
        <v>4193.2650000000003</v>
      </c>
      <c r="W22" s="16">
        <v>12.362630170015198</v>
      </c>
      <c r="X22" s="16">
        <v>50.92316738690451</v>
      </c>
      <c r="Z22" s="19">
        <v>12.362630170015198</v>
      </c>
      <c r="AA22" s="19">
        <v>50.92316738690451</v>
      </c>
      <c r="AB22" s="25">
        <v>1018</v>
      </c>
      <c r="AC22" s="25">
        <v>4193.2650000000003</v>
      </c>
    </row>
    <row r="23" spans="1:29" x14ac:dyDescent="0.25">
      <c r="A23">
        <v>2002</v>
      </c>
      <c r="B23" s="25">
        <v>1018.2</v>
      </c>
      <c r="C23" s="25">
        <v>5098.8855000000003</v>
      </c>
      <c r="D23">
        <v>1230.9000000000001</v>
      </c>
      <c r="E23">
        <v>89438.577669999999</v>
      </c>
      <c r="F23">
        <v>128596079</v>
      </c>
      <c r="G23">
        <v>6.9257916414682299</v>
      </c>
      <c r="H23">
        <v>8.5367772649999996</v>
      </c>
      <c r="I23">
        <v>72.876566080000003</v>
      </c>
      <c r="J23">
        <v>7.1155008881162498</v>
      </c>
      <c r="K23">
        <v>11.4013073856462</v>
      </c>
      <c r="L23">
        <v>18.6721868794118</v>
      </c>
      <c r="M23">
        <v>2.8085787003329701</v>
      </c>
      <c r="N23">
        <v>120.97</v>
      </c>
      <c r="O23">
        <v>36.508000000000003</v>
      </c>
      <c r="P23">
        <v>17.6645481182743</v>
      </c>
      <c r="Q23">
        <v>3611722</v>
      </c>
      <c r="U23">
        <v>1018.2</v>
      </c>
      <c r="V23">
        <v>5098.8855000000003</v>
      </c>
      <c r="W23" s="16">
        <v>8.8527965139883502</v>
      </c>
      <c r="X23" s="16">
        <v>44.332543488141567</v>
      </c>
      <c r="Z23" s="25">
        <v>8.8527965139883502</v>
      </c>
      <c r="AA23" s="25">
        <v>44.332543488141567</v>
      </c>
      <c r="AB23" s="25">
        <v>1018.2</v>
      </c>
      <c r="AC23" s="25">
        <v>5098.8855000000003</v>
      </c>
    </row>
    <row r="24" spans="1:29" x14ac:dyDescent="0.25">
      <c r="A24">
        <v>2003</v>
      </c>
      <c r="B24" s="25">
        <v>1226</v>
      </c>
      <c r="C24" s="25">
        <v>5808.0137999999997</v>
      </c>
      <c r="D24">
        <v>2074.3000000000002</v>
      </c>
      <c r="E24">
        <v>102781.71739999999</v>
      </c>
      <c r="F24">
        <v>131900634</v>
      </c>
      <c r="G24">
        <v>7.1115121164961499</v>
      </c>
      <c r="H24">
        <v>8.6669939330000005</v>
      </c>
      <c r="I24">
        <v>75.116783830000003</v>
      </c>
      <c r="J24">
        <v>7.6373790263521002</v>
      </c>
      <c r="K24">
        <v>11.5403627698831</v>
      </c>
      <c r="L24">
        <v>18.697559424347698</v>
      </c>
      <c r="M24">
        <v>2.7920313739818301</v>
      </c>
      <c r="N24">
        <v>129.36000000000001</v>
      </c>
      <c r="O24">
        <v>37.356000000000002</v>
      </c>
      <c r="P24">
        <v>17.712882782914299</v>
      </c>
      <c r="Q24">
        <v>3682707</v>
      </c>
      <c r="U24">
        <v>1226</v>
      </c>
      <c r="V24">
        <v>5808.0137999999997</v>
      </c>
      <c r="W24" s="16">
        <v>9.0433162166978551</v>
      </c>
      <c r="X24" s="16">
        <v>42.841521520672863</v>
      </c>
      <c r="Z24" s="19">
        <v>9.0433162166978551</v>
      </c>
      <c r="AA24" s="19">
        <v>42.841521520672863</v>
      </c>
      <c r="AB24" s="25">
        <v>1226</v>
      </c>
      <c r="AC24" s="25">
        <v>5808.0137999999997</v>
      </c>
    </row>
    <row r="25" spans="1:29" x14ac:dyDescent="0.25">
      <c r="A25">
        <v>2004</v>
      </c>
      <c r="B25" s="25">
        <v>1504.2</v>
      </c>
      <c r="C25" s="25">
        <v>6260.5947999999999</v>
      </c>
      <c r="D25">
        <v>3354.8</v>
      </c>
      <c r="E25">
        <v>133934.4056</v>
      </c>
      <c r="F25">
        <v>135320420</v>
      </c>
      <c r="G25">
        <v>7.3160164743923</v>
      </c>
      <c r="H25">
        <v>8.742030476</v>
      </c>
      <c r="I25">
        <v>76.423096839999999</v>
      </c>
      <c r="J25">
        <v>8.1181474351102505</v>
      </c>
      <c r="K25">
        <v>11.805105448635899</v>
      </c>
      <c r="L25">
        <v>18.723156005625999</v>
      </c>
      <c r="M25">
        <v>2.7694555962883398</v>
      </c>
      <c r="N25">
        <v>133.5</v>
      </c>
      <c r="O25">
        <v>38.212000000000003</v>
      </c>
      <c r="P25">
        <v>17.7611354241652</v>
      </c>
      <c r="Q25">
        <v>3747639</v>
      </c>
      <c r="U25">
        <v>1504.2</v>
      </c>
      <c r="V25">
        <v>6260.5947999999999</v>
      </c>
      <c r="W25" s="16">
        <v>8.2994649009149732</v>
      </c>
      <c r="X25" s="16">
        <v>34.543004122756813</v>
      </c>
      <c r="Z25" s="25">
        <v>8.2994649009149732</v>
      </c>
      <c r="AA25" s="25">
        <v>34.543004122756813</v>
      </c>
      <c r="AB25" s="25">
        <v>1504.2</v>
      </c>
      <c r="AC25" s="25">
        <v>6260.5947999999999</v>
      </c>
    </row>
    <row r="26" spans="1:29" x14ac:dyDescent="0.25">
      <c r="A26">
        <v>2005</v>
      </c>
      <c r="B26" s="19">
        <v>1919.7</v>
      </c>
      <c r="C26" s="19">
        <v>4220.9787999999999</v>
      </c>
      <c r="D26">
        <v>4762.3999999999996</v>
      </c>
      <c r="E26">
        <v>166506.15109999999</v>
      </c>
      <c r="F26">
        <v>138865014</v>
      </c>
      <c r="G26">
        <v>7.5599242028135203</v>
      </c>
      <c r="H26">
        <v>8.3478223230000008</v>
      </c>
      <c r="I26">
        <v>69.686137540000004</v>
      </c>
      <c r="J26">
        <v>8.46850702183918</v>
      </c>
      <c r="K26">
        <v>12.022787531263701</v>
      </c>
      <c r="L26">
        <v>18.749012896947999</v>
      </c>
      <c r="M26">
        <v>2.7424063379649199</v>
      </c>
      <c r="N26">
        <v>132.15</v>
      </c>
      <c r="O26">
        <v>39.073999999999998</v>
      </c>
      <c r="P26">
        <v>17.8093000030475</v>
      </c>
      <c r="Q26">
        <v>3808243</v>
      </c>
      <c r="U26">
        <v>1919.7</v>
      </c>
      <c r="V26">
        <v>4220.9787999999999</v>
      </c>
      <c r="W26" s="16">
        <v>8.3025259333962858</v>
      </c>
      <c r="X26" s="16">
        <v>18.255345080645903</v>
      </c>
      <c r="Z26" s="19">
        <v>8.3025259333962858</v>
      </c>
      <c r="AA26" s="19">
        <v>18.255345080645903</v>
      </c>
      <c r="AB26" s="19">
        <v>1919.7</v>
      </c>
      <c r="AC26" s="19">
        <v>4220.9787999999999</v>
      </c>
    </row>
    <row r="27" spans="1:29" x14ac:dyDescent="0.25">
      <c r="A27">
        <v>2006</v>
      </c>
      <c r="B27" s="19">
        <v>2038</v>
      </c>
      <c r="C27" s="19">
        <v>2204.7208000000001</v>
      </c>
      <c r="D27">
        <v>5287.6</v>
      </c>
      <c r="E27">
        <v>213101.86559999999</v>
      </c>
      <c r="F27">
        <v>142538305</v>
      </c>
      <c r="G27">
        <v>7.6197242137826704</v>
      </c>
      <c r="H27">
        <v>7.6983561590000003</v>
      </c>
      <c r="I27">
        <v>59.264687539999997</v>
      </c>
      <c r="J27">
        <v>8.5731197357052409</v>
      </c>
      <c r="K27">
        <v>12.269525572623699</v>
      </c>
      <c r="L27">
        <v>18.7751213285683</v>
      </c>
      <c r="M27">
        <v>2.7561348630573002</v>
      </c>
      <c r="N27">
        <v>128.65</v>
      </c>
      <c r="O27">
        <v>39.942999999999998</v>
      </c>
      <c r="P27">
        <v>17.8574045774978</v>
      </c>
      <c r="Q27">
        <v>3928548</v>
      </c>
      <c r="U27">
        <v>2038</v>
      </c>
      <c r="V27">
        <v>2204.7208000000001</v>
      </c>
      <c r="W27" s="16">
        <v>6.7094255445028921</v>
      </c>
      <c r="X27" s="16">
        <v>7.2582973768483079</v>
      </c>
      <c r="Z27" s="19">
        <v>6.7094255445028921</v>
      </c>
      <c r="AA27" s="19">
        <v>7.2582973768483079</v>
      </c>
      <c r="AB27" s="19">
        <v>2038</v>
      </c>
      <c r="AC27" s="19">
        <v>2204.7208000000001</v>
      </c>
    </row>
    <row r="28" spans="1:29" x14ac:dyDescent="0.25">
      <c r="A28">
        <v>2007</v>
      </c>
      <c r="B28" s="25">
        <v>2450.9</v>
      </c>
      <c r="C28" s="25">
        <v>2608.528499</v>
      </c>
      <c r="D28">
        <v>4462.8999999999996</v>
      </c>
      <c r="E28">
        <v>236954.69870000001</v>
      </c>
      <c r="F28">
        <v>146339971</v>
      </c>
      <c r="G28">
        <v>7.8042105830221802</v>
      </c>
      <c r="H28">
        <v>7.8665415479999998</v>
      </c>
      <c r="I28">
        <v>61.882475929999998</v>
      </c>
      <c r="J28">
        <v>8.4035540579251808</v>
      </c>
      <c r="K28">
        <v>12.375624257121</v>
      </c>
      <c r="L28">
        <v>18.8014430412514</v>
      </c>
      <c r="M28">
        <v>2.76245840875047</v>
      </c>
      <c r="N28">
        <v>125.83</v>
      </c>
      <c r="O28">
        <v>40.819000000000003</v>
      </c>
      <c r="P28">
        <v>17.905420518525901</v>
      </c>
      <c r="Q28">
        <v>4042581</v>
      </c>
      <c r="U28">
        <v>2450.9</v>
      </c>
      <c r="V28">
        <v>2608.528499</v>
      </c>
      <c r="W28" s="16">
        <v>7.0680123908931263</v>
      </c>
      <c r="X28" s="16">
        <v>7.5225883360928014</v>
      </c>
      <c r="Z28" s="25">
        <v>7.0680123908931263</v>
      </c>
      <c r="AA28" s="25">
        <v>7.5225883360928014</v>
      </c>
      <c r="AB28" s="25">
        <v>2450.9</v>
      </c>
      <c r="AC28" s="25">
        <v>2608.528499</v>
      </c>
    </row>
    <row r="29" spans="1:29" x14ac:dyDescent="0.25">
      <c r="A29">
        <v>2008</v>
      </c>
      <c r="B29" s="25">
        <v>3240.8</v>
      </c>
      <c r="C29" s="25">
        <v>2843.561248</v>
      </c>
      <c r="D29">
        <v>6530.6</v>
      </c>
      <c r="E29">
        <v>265883.49229999998</v>
      </c>
      <c r="F29">
        <v>150269622</v>
      </c>
      <c r="G29">
        <v>8.0835754918884799</v>
      </c>
      <c r="H29">
        <v>7.9528125059999999</v>
      </c>
      <c r="I29">
        <v>63.247226759999997</v>
      </c>
      <c r="J29">
        <v>8.7842541016635192</v>
      </c>
      <c r="K29">
        <v>12.490813492942101</v>
      </c>
      <c r="L29">
        <v>18.827941718526599</v>
      </c>
      <c r="M29">
        <v>2.76148426884654</v>
      </c>
      <c r="N29">
        <v>118.57</v>
      </c>
      <c r="O29">
        <v>41.701999999999998</v>
      </c>
      <c r="P29">
        <v>17.953320625550901</v>
      </c>
      <c r="Q29">
        <v>4149672</v>
      </c>
      <c r="U29">
        <v>3240.8</v>
      </c>
      <c r="V29">
        <v>2843.561248</v>
      </c>
      <c r="W29" s="16">
        <v>8.1112850111188681</v>
      </c>
      <c r="X29" s="16">
        <v>7.1170500274934767</v>
      </c>
      <c r="Z29" s="19">
        <v>8.1112850111188681</v>
      </c>
      <c r="AA29" s="19">
        <v>7.1170500274934767</v>
      </c>
      <c r="AB29" s="25">
        <v>3240.8</v>
      </c>
      <c r="AC29" s="25">
        <v>2843.561248</v>
      </c>
    </row>
    <row r="30" spans="1:29" x14ac:dyDescent="0.25">
      <c r="A30">
        <v>2009</v>
      </c>
      <c r="B30" s="25">
        <v>3453</v>
      </c>
      <c r="C30" s="25">
        <v>3818.4661500000002</v>
      </c>
      <c r="D30">
        <v>3191.9</v>
      </c>
      <c r="E30">
        <v>281623.04100000003</v>
      </c>
      <c r="F30">
        <v>154324939</v>
      </c>
      <c r="G30">
        <v>8.1469986973899893</v>
      </c>
      <c r="H30">
        <v>8.2476040899999994</v>
      </c>
      <c r="I30">
        <v>68.022973219999997</v>
      </c>
      <c r="J30">
        <v>8.0683716297581505</v>
      </c>
      <c r="K30">
        <v>12.548324721651699</v>
      </c>
      <c r="L30">
        <v>18.854570930974401</v>
      </c>
      <c r="M30">
        <v>2.7531870044615498</v>
      </c>
      <c r="N30">
        <v>148.88</v>
      </c>
      <c r="O30">
        <v>42.588000000000001</v>
      </c>
      <c r="P30">
        <v>18.000973268114301</v>
      </c>
      <c r="Q30">
        <v>4248854</v>
      </c>
      <c r="U30">
        <v>3453</v>
      </c>
      <c r="V30">
        <v>3818.4661500000002</v>
      </c>
      <c r="W30" s="16">
        <v>7.94497034748131</v>
      </c>
      <c r="X30" s="16">
        <v>8.7858674586189185</v>
      </c>
      <c r="Z30" s="19">
        <v>7.94497034748131</v>
      </c>
      <c r="AA30" s="19">
        <v>8.7858674586189185</v>
      </c>
      <c r="AB30" s="25">
        <v>3453</v>
      </c>
      <c r="AC30" s="25">
        <v>3818.4661500000002</v>
      </c>
    </row>
    <row r="31" spans="1:29" x14ac:dyDescent="0.25">
      <c r="A31">
        <v>2010</v>
      </c>
      <c r="B31" s="25">
        <v>4194.6000000000004</v>
      </c>
      <c r="C31" s="25">
        <v>5241.6593759999996</v>
      </c>
      <c r="D31">
        <v>5396.1</v>
      </c>
      <c r="E31">
        <v>344549.90899999999</v>
      </c>
      <c r="F31">
        <v>158503203</v>
      </c>
      <c r="G31">
        <v>8.3415532627459896</v>
      </c>
      <c r="H31">
        <v>8.5643934020000003</v>
      </c>
      <c r="I31">
        <v>73.348834339999996</v>
      </c>
      <c r="J31">
        <v>8.5934317494020291</v>
      </c>
      <c r="K31">
        <v>12.7499942326727</v>
      </c>
      <c r="L31">
        <v>18.8812853592793</v>
      </c>
      <c r="M31">
        <v>2.7383561228736601</v>
      </c>
      <c r="N31">
        <v>150.30000000000001</v>
      </c>
      <c r="O31">
        <v>43.479999999999897</v>
      </c>
      <c r="P31">
        <v>18.0484162404138</v>
      </c>
      <c r="Q31">
        <v>4340382</v>
      </c>
      <c r="U31">
        <v>4194.6000000000004</v>
      </c>
      <c r="V31">
        <v>5241.6593759999996</v>
      </c>
      <c r="W31" s="16">
        <v>7.5620139352931535</v>
      </c>
      <c r="X31" s="16">
        <v>9.4496498463195557</v>
      </c>
      <c r="Z31" s="19">
        <v>7.5620139352931535</v>
      </c>
      <c r="AA31" s="19">
        <v>9.4496498463195557</v>
      </c>
      <c r="AB31" s="25">
        <v>4194.6000000000004</v>
      </c>
      <c r="AC31" s="25">
        <v>5241.6593759999996</v>
      </c>
    </row>
    <row r="32" spans="1:29" x14ac:dyDescent="0.25">
      <c r="A32">
        <v>2011</v>
      </c>
      <c r="B32" s="25">
        <v>4712.1000000000004</v>
      </c>
      <c r="C32" s="25">
        <v>6519.6928289999996</v>
      </c>
      <c r="D32">
        <v>8879</v>
      </c>
      <c r="E32">
        <v>387793.39620000002</v>
      </c>
      <c r="F32">
        <v>162805080</v>
      </c>
      <c r="G32">
        <v>8.4578889475170893</v>
      </c>
      <c r="H32">
        <v>8.7825825420000001</v>
      </c>
      <c r="I32">
        <v>77.133756099999999</v>
      </c>
      <c r="J32">
        <v>9.0914442170323202</v>
      </c>
      <c r="K32">
        <v>12.868227992764799</v>
      </c>
      <c r="L32">
        <v>18.908064214976999</v>
      </c>
      <c r="M32">
        <v>2.7536942229387602</v>
      </c>
      <c r="N32">
        <v>153.86000000000001</v>
      </c>
      <c r="O32">
        <v>44.366</v>
      </c>
      <c r="P32">
        <v>18.095367442181601</v>
      </c>
      <c r="Q32">
        <v>4483154</v>
      </c>
      <c r="U32">
        <v>4712.1000000000004</v>
      </c>
      <c r="V32">
        <v>6519.6928289999996</v>
      </c>
      <c r="W32" s="16">
        <v>7.3957801703530013</v>
      </c>
      <c r="X32" s="16">
        <v>10.232850521319763</v>
      </c>
      <c r="Z32" s="19">
        <v>7.3957801703530013</v>
      </c>
      <c r="AA32" s="19">
        <v>10.232850521319763</v>
      </c>
      <c r="AB32" s="25">
        <v>4712.1000000000004</v>
      </c>
      <c r="AC32" s="25">
        <v>6519.6928289999996</v>
      </c>
    </row>
    <row r="33" spans="1:29" x14ac:dyDescent="0.25">
      <c r="A33">
        <v>2012</v>
      </c>
      <c r="B33" s="19">
        <v>4605.3</v>
      </c>
      <c r="C33" s="19">
        <v>7564.4402280000004</v>
      </c>
      <c r="D33">
        <v>8026</v>
      </c>
      <c r="E33">
        <v>432649.46539999999</v>
      </c>
      <c r="F33">
        <v>167228803</v>
      </c>
      <c r="G33">
        <v>8.4349630931472603</v>
      </c>
      <c r="H33">
        <v>8.9312136290000002</v>
      </c>
      <c r="I33">
        <v>79.766576880000002</v>
      </c>
      <c r="J33">
        <v>8.9904415508268603</v>
      </c>
      <c r="K33">
        <v>12.9776831303933</v>
      </c>
      <c r="L33">
        <v>18.934873510525001</v>
      </c>
      <c r="M33">
        <v>2.7601371089239599</v>
      </c>
      <c r="N33">
        <v>157.5</v>
      </c>
      <c r="O33">
        <v>45.246000000000002</v>
      </c>
      <c r="P33">
        <v>18.141817590271099</v>
      </c>
      <c r="Q33">
        <v>4615744</v>
      </c>
      <c r="U33">
        <v>4605.3</v>
      </c>
      <c r="V33">
        <v>7564.4402280000004</v>
      </c>
      <c r="W33" s="16">
        <v>6.3434207609119682</v>
      </c>
      <c r="X33" s="16">
        <v>10.419392262604578</v>
      </c>
      <c r="Z33" s="19">
        <v>6.3434207609119682</v>
      </c>
      <c r="AA33" s="19">
        <v>10.419392262604578</v>
      </c>
      <c r="AB33" s="19">
        <v>4605.3</v>
      </c>
      <c r="AC33" s="19">
        <v>7564.4402280000004</v>
      </c>
    </row>
    <row r="34" spans="1:29" x14ac:dyDescent="0.25">
      <c r="A34">
        <v>2013</v>
      </c>
      <c r="B34" s="25">
        <v>5185.3</v>
      </c>
      <c r="C34" s="25">
        <v>8506.3108470000006</v>
      </c>
      <c r="D34">
        <v>6809.2</v>
      </c>
      <c r="E34">
        <v>471630.29930000001</v>
      </c>
      <c r="F34">
        <v>171765819</v>
      </c>
      <c r="G34">
        <v>8.5535829781991009</v>
      </c>
      <c r="H34">
        <v>9.0485636199999995</v>
      </c>
      <c r="I34">
        <v>81.876503580000005</v>
      </c>
      <c r="J34">
        <v>8.82602991794041</v>
      </c>
      <c r="K34">
        <v>13.0639506934611</v>
      </c>
      <c r="L34">
        <v>18.961642589628799</v>
      </c>
      <c r="M34">
        <v>2.75866590358119</v>
      </c>
      <c r="N34">
        <v>157.31</v>
      </c>
      <c r="O34">
        <v>46.118000000000002</v>
      </c>
      <c r="P34">
        <v>18.187675727836201</v>
      </c>
      <c r="Q34">
        <v>4738445</v>
      </c>
      <c r="U34">
        <v>5185.3</v>
      </c>
      <c r="V34">
        <v>8506.3108470000006</v>
      </c>
      <c r="W34" s="16">
        <v>6.4008175099365374</v>
      </c>
      <c r="X34" s="16">
        <v>10.500326579839296</v>
      </c>
      <c r="Z34" s="25">
        <v>6.4008175099365374</v>
      </c>
      <c r="AA34" s="25">
        <v>10.500326579839296</v>
      </c>
      <c r="AB34" s="25">
        <v>5185.3</v>
      </c>
      <c r="AC34" s="25">
        <v>8506.3108470000006</v>
      </c>
    </row>
    <row r="35" spans="1:29" x14ac:dyDescent="0.25">
      <c r="A35">
        <v>2014</v>
      </c>
      <c r="B35" s="19">
        <v>4587.3999999999996</v>
      </c>
      <c r="C35" s="19">
        <v>9535.525474</v>
      </c>
      <c r="D35">
        <v>6793.8</v>
      </c>
      <c r="E35">
        <v>510966.3553</v>
      </c>
      <c r="F35">
        <v>176404931</v>
      </c>
      <c r="G35">
        <v>8.4310686937601105</v>
      </c>
      <c r="H35">
        <v>9.1627796270000008</v>
      </c>
      <c r="I35">
        <v>83.956530479999998</v>
      </c>
      <c r="J35">
        <v>8.8237657105480398</v>
      </c>
      <c r="K35">
        <v>13.144059026118001</v>
      </c>
      <c r="L35">
        <v>18.988292654660999</v>
      </c>
      <c r="M35">
        <v>2.7500483631597299</v>
      </c>
      <c r="N35">
        <v>158.55000000000001</v>
      </c>
      <c r="O35">
        <v>46.981999999999999</v>
      </c>
      <c r="P35">
        <v>18.2328870221363</v>
      </c>
      <c r="Q35">
        <v>4851221</v>
      </c>
      <c r="U35">
        <v>4587.3999999999996</v>
      </c>
      <c r="V35">
        <v>9535.525474</v>
      </c>
      <c r="W35" s="16">
        <v>5.0893648347790998</v>
      </c>
      <c r="X35" s="16">
        <v>10.578926631319682</v>
      </c>
      <c r="Z35" s="19">
        <v>5.0893648347790998</v>
      </c>
      <c r="AA35" s="19">
        <v>10.578926631319682</v>
      </c>
      <c r="AB35" s="19">
        <v>4587.3999999999996</v>
      </c>
      <c r="AC35" s="19">
        <v>9535.525474</v>
      </c>
    </row>
    <row r="36" spans="1:29" x14ac:dyDescent="0.25">
      <c r="A36">
        <v>2015</v>
      </c>
      <c r="B36" s="25">
        <v>4988.8999999999996</v>
      </c>
      <c r="C36" s="25">
        <v>10948.505859999999</v>
      </c>
      <c r="D36">
        <v>3830.1</v>
      </c>
      <c r="E36">
        <v>525444.81319999998</v>
      </c>
      <c r="F36">
        <v>181137454</v>
      </c>
      <c r="G36">
        <v>8.5149707235631293</v>
      </c>
      <c r="H36">
        <v>9.3009582749999904</v>
      </c>
      <c r="I36">
        <v>86.507824830000004</v>
      </c>
      <c r="J36">
        <v>8.2506461914944094</v>
      </c>
      <c r="K36">
        <v>13.1720004460869</v>
      </c>
      <c r="L36">
        <v>19.014766715385498</v>
      </c>
      <c r="M36">
        <v>2.7355480905306799</v>
      </c>
      <c r="N36">
        <v>193.28</v>
      </c>
      <c r="O36">
        <v>47.838000000000001</v>
      </c>
      <c r="P36">
        <v>18.277416829324</v>
      </c>
      <c r="Q36">
        <v>4955102</v>
      </c>
      <c r="U36">
        <v>4988.8999999999996</v>
      </c>
      <c r="V36">
        <v>10948.505859999999</v>
      </c>
      <c r="W36" s="16">
        <v>5.2416670392097533</v>
      </c>
      <c r="X36" s="16">
        <v>11.503221610967715</v>
      </c>
      <c r="Z36" s="25">
        <v>5.2416670392097533</v>
      </c>
      <c r="AA36" s="25">
        <v>11.503221610967715</v>
      </c>
      <c r="AB36" s="25">
        <v>4988.8999999999996</v>
      </c>
      <c r="AC36" s="25">
        <v>10948.505859999999</v>
      </c>
    </row>
    <row r="37" spans="1:29" x14ac:dyDescent="0.25">
      <c r="A37">
        <v>2016</v>
      </c>
      <c r="B37" s="25">
        <v>5858.6</v>
      </c>
      <c r="C37" s="25">
        <v>14537.114299999999</v>
      </c>
      <c r="D37">
        <v>2693.9</v>
      </c>
      <c r="E37">
        <v>551598.64190000005</v>
      </c>
      <c r="F37">
        <v>185960244</v>
      </c>
      <c r="G37">
        <v>8.6756659461781993</v>
      </c>
      <c r="H37">
        <v>9.5844602650000006</v>
      </c>
      <c r="I37">
        <v>91.861878570000002</v>
      </c>
      <c r="J37">
        <v>7.8987452367564899</v>
      </c>
      <c r="K37">
        <v>13.220575962788001</v>
      </c>
      <c r="L37">
        <v>19.0410434668959</v>
      </c>
      <c r="M37">
        <v>2.7460047225901398</v>
      </c>
      <c r="N37">
        <v>253.49</v>
      </c>
      <c r="O37">
        <v>48.683</v>
      </c>
      <c r="P37">
        <v>18.321203178647099</v>
      </c>
      <c r="Q37">
        <v>5106477</v>
      </c>
      <c r="U37">
        <v>5858.6</v>
      </c>
      <c r="V37">
        <v>14537.114299999999</v>
      </c>
      <c r="W37" s="16">
        <v>5.7115048734428475</v>
      </c>
      <c r="X37" s="16">
        <v>14.172122891176336</v>
      </c>
      <c r="Z37" s="19">
        <v>5.7115048734428475</v>
      </c>
      <c r="AA37" s="19">
        <v>14.172122891176336</v>
      </c>
      <c r="AB37" s="25">
        <v>5858.6</v>
      </c>
      <c r="AC37" s="25">
        <v>14537.114299999999</v>
      </c>
    </row>
    <row r="38" spans="1:29" x14ac:dyDescent="0.25">
      <c r="A38">
        <v>2017</v>
      </c>
      <c r="B38" s="25">
        <v>6456.7</v>
      </c>
      <c r="C38" s="25">
        <v>18377.002639999999</v>
      </c>
      <c r="D38">
        <v>4109.8</v>
      </c>
      <c r="E38">
        <v>601966.2352</v>
      </c>
      <c r="F38">
        <v>190873247</v>
      </c>
      <c r="G38">
        <v>8.7728736303422092</v>
      </c>
      <c r="H38">
        <v>9.8188553049999996</v>
      </c>
      <c r="I38">
        <v>96.409919509999995</v>
      </c>
      <c r="J38">
        <v>8.3211296445057705</v>
      </c>
      <c r="K38">
        <v>13.307956635010299</v>
      </c>
      <c r="L38">
        <v>19.0671201374399</v>
      </c>
      <c r="M38">
        <v>2.74913596585596</v>
      </c>
      <c r="N38">
        <v>305.79000000000002</v>
      </c>
      <c r="O38">
        <v>49.518999999999998</v>
      </c>
      <c r="P38">
        <v>18.3643063838384</v>
      </c>
      <c r="Q38">
        <v>5247365</v>
      </c>
      <c r="U38">
        <v>6456.7</v>
      </c>
      <c r="V38">
        <v>18377.002639999999</v>
      </c>
      <c r="W38" s="16">
        <v>5.6194448664788554</v>
      </c>
      <c r="X38" s="16">
        <v>15.994014457325937</v>
      </c>
      <c r="Z38" s="19">
        <v>5.6194448664788554</v>
      </c>
      <c r="AA38" s="19">
        <v>15.994014457325937</v>
      </c>
      <c r="AB38" s="25">
        <v>6456.7</v>
      </c>
      <c r="AC38" s="25">
        <v>18377.002639999999</v>
      </c>
    </row>
    <row r="39" spans="1:29" x14ac:dyDescent="0.25">
      <c r="A39">
        <v>2018</v>
      </c>
      <c r="B39" s="25">
        <v>7813.7</v>
      </c>
      <c r="C39" s="25">
        <v>20533.599999999999</v>
      </c>
      <c r="D39">
        <v>5545.8</v>
      </c>
      <c r="E39">
        <v>659028.02830000001</v>
      </c>
      <c r="F39">
        <v>195874685</v>
      </c>
      <c r="G39">
        <v>8.9636338822493808</v>
      </c>
      <c r="H39">
        <v>9.9298178480000008</v>
      </c>
      <c r="I39">
        <v>98.601282490000003</v>
      </c>
      <c r="J39">
        <v>8.6207961634987793</v>
      </c>
      <c r="K39">
        <v>13.3985213441431</v>
      </c>
      <c r="L39">
        <v>19.092985650470599</v>
      </c>
      <c r="M39">
        <v>2.7473770053274298</v>
      </c>
      <c r="N39">
        <v>306.08</v>
      </c>
      <c r="O39">
        <v>50.344000000000001</v>
      </c>
      <c r="P39">
        <v>18.4066949064845</v>
      </c>
      <c r="Q39">
        <v>5381416</v>
      </c>
      <c r="U39">
        <v>7813.7</v>
      </c>
      <c r="V39">
        <v>20533.599999999999</v>
      </c>
      <c r="W39" s="16">
        <v>6.0530538334952855</v>
      </c>
      <c r="X39" s="16">
        <v>15.906802948085899</v>
      </c>
      <c r="Z39" s="25">
        <v>6.0530538334952855</v>
      </c>
      <c r="AA39" s="25">
        <v>15.906802948085899</v>
      </c>
      <c r="AB39" s="25">
        <v>7813.7</v>
      </c>
      <c r="AC39" s="25">
        <v>20533.599999999999</v>
      </c>
    </row>
    <row r="40" spans="1:29" x14ac:dyDescent="0.25">
      <c r="A40">
        <v>2019</v>
      </c>
      <c r="B40" s="25">
        <v>9714.6</v>
      </c>
      <c r="C40" s="25">
        <v>23295.066429999999</v>
      </c>
      <c r="D40">
        <v>5536.7</v>
      </c>
      <c r="E40">
        <v>724704.06189999997</v>
      </c>
      <c r="F40">
        <v>200963603</v>
      </c>
      <c r="G40">
        <v>9.1813851875207604</v>
      </c>
      <c r="H40">
        <v>10.05599688</v>
      </c>
      <c r="I40">
        <v>101.12307319999999</v>
      </c>
      <c r="J40">
        <v>8.6191539343907007</v>
      </c>
      <c r="K40">
        <v>13.4935186600216</v>
      </c>
      <c r="L40">
        <v>19.118634370024399</v>
      </c>
      <c r="M40">
        <v>2.7430833381920099</v>
      </c>
      <c r="N40">
        <v>306.92</v>
      </c>
      <c r="O40">
        <v>51.156999999999897</v>
      </c>
      <c r="P40">
        <v>18.4483635157039</v>
      </c>
      <c r="Q40">
        <v>5512599</v>
      </c>
      <c r="U40">
        <v>9714.6</v>
      </c>
      <c r="V40">
        <v>23295.066429999999</v>
      </c>
      <c r="W40" s="16">
        <v>6.6703223058128591</v>
      </c>
      <c r="X40" s="16">
        <v>15.995059109322188</v>
      </c>
      <c r="Z40" s="25">
        <v>6.6703223058128591</v>
      </c>
      <c r="AA40" s="25">
        <v>15.995059109322188</v>
      </c>
      <c r="AB40" s="25">
        <v>9714.6</v>
      </c>
      <c r="AC40" s="25">
        <v>23295.066429999999</v>
      </c>
    </row>
    <row r="41" spans="1:29" x14ac:dyDescent="0.25">
      <c r="A41">
        <v>2020</v>
      </c>
      <c r="B41" s="25">
        <v>10164.6</v>
      </c>
      <c r="C41" s="25">
        <v>28729.5</v>
      </c>
      <c r="D41">
        <v>4732.5</v>
      </c>
      <c r="E41">
        <v>748290.61769999994</v>
      </c>
      <c r="F41">
        <v>206139587</v>
      </c>
      <c r="G41">
        <v>9.2266663745749504</v>
      </c>
      <c r="H41">
        <v>10.26567988</v>
      </c>
      <c r="I41">
        <v>105.38418350000001</v>
      </c>
      <c r="J41">
        <v>8.4622088830834699</v>
      </c>
      <c r="K41">
        <v>13.5255467078367</v>
      </c>
      <c r="L41">
        <v>19.144064104078101</v>
      </c>
      <c r="M41">
        <v>2.7380640600772699</v>
      </c>
      <c r="N41">
        <v>358.81</v>
      </c>
      <c r="O41">
        <v>51.957999999999998</v>
      </c>
      <c r="P41">
        <v>18.4893296216135</v>
      </c>
      <c r="Q41">
        <v>5644234</v>
      </c>
      <c r="U41">
        <v>10164.6</v>
      </c>
      <c r="V41">
        <v>28729.5</v>
      </c>
      <c r="W41" s="16">
        <v>6.5895929945323122</v>
      </c>
      <c r="X41" s="16">
        <v>18.625003633828783</v>
      </c>
      <c r="Z41" s="19">
        <v>6.5895929945323122</v>
      </c>
      <c r="AA41" s="19">
        <v>18.625003633828783</v>
      </c>
      <c r="AB41" s="25">
        <v>10164.6</v>
      </c>
      <c r="AC41" s="25">
        <v>28729.5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1"/>
  <sheetViews>
    <sheetView topLeftCell="A2" workbookViewId="0">
      <selection activeCell="I14" sqref="I14"/>
    </sheetView>
  </sheetViews>
  <sheetFormatPr defaultRowHeight="15" x14ac:dyDescent="0.25"/>
  <sheetData>
    <row r="2" spans="2:2" x14ac:dyDescent="0.25">
      <c r="B2" t="s">
        <v>217</v>
      </c>
    </row>
    <row r="4" spans="2:2" x14ac:dyDescent="0.25">
      <c r="B4" t="s">
        <v>218</v>
      </c>
    </row>
    <row r="8" spans="2:2" x14ac:dyDescent="0.25">
      <c r="B8" t="s">
        <v>257</v>
      </c>
    </row>
    <row r="13" spans="2:2" x14ac:dyDescent="0.25">
      <c r="B13" t="s">
        <v>219</v>
      </c>
    </row>
    <row r="14" spans="2:2" x14ac:dyDescent="0.25">
      <c r="B14" t="s">
        <v>220</v>
      </c>
    </row>
    <row r="15" spans="2:2" x14ac:dyDescent="0.25">
      <c r="B15" t="s">
        <v>221</v>
      </c>
    </row>
    <row r="17" spans="2:2" x14ac:dyDescent="0.25">
      <c r="B17" t="s">
        <v>222</v>
      </c>
    </row>
    <row r="18" spans="2:2" x14ac:dyDescent="0.25">
      <c r="B18" t="s">
        <v>223</v>
      </c>
    </row>
    <row r="19" spans="2:2" x14ac:dyDescent="0.25">
      <c r="B19" t="s">
        <v>224</v>
      </c>
    </row>
    <row r="21" spans="2:2" x14ac:dyDescent="0.25">
      <c r="B21" t="s">
        <v>225</v>
      </c>
    </row>
    <row r="23" spans="2:2" x14ac:dyDescent="0.25">
      <c r="B23" t="s">
        <v>226</v>
      </c>
    </row>
    <row r="24" spans="2:2" x14ac:dyDescent="0.25">
      <c r="B24" t="s">
        <v>227</v>
      </c>
    </row>
    <row r="25" spans="2:2" x14ac:dyDescent="0.25">
      <c r="B25" t="s">
        <v>228</v>
      </c>
    </row>
    <row r="26" spans="2:2" x14ac:dyDescent="0.25">
      <c r="B26" t="s">
        <v>229</v>
      </c>
    </row>
    <row r="28" spans="2:2" x14ac:dyDescent="0.25">
      <c r="B28" t="s">
        <v>230</v>
      </c>
    </row>
    <row r="30" spans="2:2" x14ac:dyDescent="0.25">
      <c r="B30" t="s">
        <v>231</v>
      </c>
    </row>
    <row r="31" spans="2:2" x14ac:dyDescent="0.25">
      <c r="B31" t="e">
        <f ca="1">-------------+----------------------------------   F(12, 24)       =      8.74</f>
        <v>#NAME?</v>
      </c>
    </row>
    <row r="32" spans="2:2" x14ac:dyDescent="0.25">
      <c r="B32" t="s">
        <v>232</v>
      </c>
    </row>
    <row r="33" spans="2:2" x14ac:dyDescent="0.25">
      <c r="B33" t="s">
        <v>233</v>
      </c>
    </row>
    <row r="34" spans="2:2" x14ac:dyDescent="0.25">
      <c r="B34" t="s">
        <v>234</v>
      </c>
    </row>
    <row r="35" spans="2:2" x14ac:dyDescent="0.25">
      <c r="B35" t="s">
        <v>235</v>
      </c>
    </row>
    <row r="37" spans="2:2" x14ac:dyDescent="0.25">
      <c r="B37" t="s">
        <v>236</v>
      </c>
    </row>
    <row r="38" spans="2:2" x14ac:dyDescent="0.25">
      <c r="B38" t="s">
        <v>237</v>
      </c>
    </row>
    <row r="39" spans="2:2" x14ac:dyDescent="0.25">
      <c r="B39" t="s">
        <v>238</v>
      </c>
    </row>
    <row r="40" spans="2:2" x14ac:dyDescent="0.25">
      <c r="B40" t="s">
        <v>239</v>
      </c>
    </row>
    <row r="41" spans="2:2" x14ac:dyDescent="0.25">
      <c r="B41" t="s">
        <v>240</v>
      </c>
    </row>
    <row r="42" spans="2:2" x14ac:dyDescent="0.25">
      <c r="B42" t="s">
        <v>241</v>
      </c>
    </row>
    <row r="43" spans="2:2" x14ac:dyDescent="0.25">
      <c r="B43" t="s">
        <v>242</v>
      </c>
    </row>
    <row r="44" spans="2:2" x14ac:dyDescent="0.25">
      <c r="B44" t="s">
        <v>243</v>
      </c>
    </row>
    <row r="45" spans="2:2" x14ac:dyDescent="0.25">
      <c r="B45" t="s">
        <v>244</v>
      </c>
    </row>
    <row r="46" spans="2:2" x14ac:dyDescent="0.25">
      <c r="B46" t="s">
        <v>245</v>
      </c>
    </row>
    <row r="47" spans="2:2" x14ac:dyDescent="0.25">
      <c r="B47" t="s">
        <v>246</v>
      </c>
    </row>
    <row r="48" spans="2:2" x14ac:dyDescent="0.25">
      <c r="B48" t="s">
        <v>247</v>
      </c>
    </row>
    <row r="49" spans="2:2" x14ac:dyDescent="0.25">
      <c r="B49" t="s">
        <v>248</v>
      </c>
    </row>
    <row r="50" spans="2:2" x14ac:dyDescent="0.25">
      <c r="B50" t="s">
        <v>249</v>
      </c>
    </row>
    <row r="51" spans="2:2" x14ac:dyDescent="0.25">
      <c r="B51" t="s">
        <v>250</v>
      </c>
    </row>
    <row r="52" spans="2:2" x14ac:dyDescent="0.25">
      <c r="B52" t="s">
        <v>251</v>
      </c>
    </row>
    <row r="53" spans="2:2" x14ac:dyDescent="0.25">
      <c r="B53" t="s">
        <v>236</v>
      </c>
    </row>
    <row r="55" spans="2:2" x14ac:dyDescent="0.25">
      <c r="B55" t="s">
        <v>252</v>
      </c>
    </row>
    <row r="56" spans="2:2" x14ac:dyDescent="0.25">
      <c r="B56" t="s">
        <v>253</v>
      </c>
    </row>
    <row r="57" spans="2:2" x14ac:dyDescent="0.25">
      <c r="B57">
        <f>----+--- 1 ---+--- 2 ---+--- 3 ---+--- 4 ---+--- 5</f>
        <v>13</v>
      </c>
    </row>
    <row r="58" spans="2:2" x14ac:dyDescent="0.25">
      <c r="B58" t="s">
        <v>254</v>
      </c>
    </row>
    <row r="59" spans="2:2" x14ac:dyDescent="0.25">
      <c r="B59" t="s">
        <v>255</v>
      </c>
    </row>
    <row r="61" spans="2:2" x14ac:dyDescent="0.25">
      <c r="B61" t="s">
        <v>256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selection activeCell="E14" sqref="E14"/>
    </sheetView>
  </sheetViews>
  <sheetFormatPr defaultRowHeight="15" x14ac:dyDescent="0.25"/>
  <cols>
    <col min="29" max="29" width="19.42578125" customWidth="1"/>
    <col min="30" max="30" width="14.5703125" customWidth="1"/>
    <col min="31" max="31" width="22" customWidth="1"/>
    <col min="32" max="32" width="12.42578125" customWidth="1"/>
  </cols>
  <sheetData>
    <row r="1" spans="1:35" ht="15.75" thickBot="1" x14ac:dyDescent="0.3">
      <c r="A1" t="s">
        <v>0</v>
      </c>
      <c r="B1" t="s">
        <v>2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4</v>
      </c>
      <c r="L1" t="s">
        <v>1</v>
      </c>
      <c r="M1" t="s">
        <v>5</v>
      </c>
      <c r="N1" t="s">
        <v>19</v>
      </c>
      <c r="O1" t="s">
        <v>20</v>
      </c>
      <c r="P1" t="s">
        <v>21</v>
      </c>
      <c r="Q1" t="s">
        <v>10</v>
      </c>
      <c r="S1" t="s">
        <v>2</v>
      </c>
      <c r="T1" t="s">
        <v>3</v>
      </c>
      <c r="V1" t="s">
        <v>25</v>
      </c>
      <c r="W1" t="s">
        <v>26</v>
      </c>
      <c r="X1" t="s">
        <v>29</v>
      </c>
      <c r="Y1" t="s">
        <v>28</v>
      </c>
      <c r="Z1" t="s">
        <v>27</v>
      </c>
      <c r="AA1" t="s">
        <v>30</v>
      </c>
      <c r="AB1" t="s">
        <v>31</v>
      </c>
      <c r="AC1" t="s">
        <v>32</v>
      </c>
      <c r="AE1" t="s">
        <v>33</v>
      </c>
      <c r="AI1" t="s">
        <v>33</v>
      </c>
    </row>
    <row r="2" spans="1:35" ht="15.75" thickBot="1" x14ac:dyDescent="0.3">
      <c r="A2">
        <v>1981</v>
      </c>
      <c r="B2">
        <v>2.604451096</v>
      </c>
      <c r="C2">
        <v>6.7831655130000001</v>
      </c>
      <c r="D2">
        <v>11.110120730978201</v>
      </c>
      <c r="E2">
        <v>7.5211162191863199</v>
      </c>
      <c r="F2">
        <v>2.4336133554004502</v>
      </c>
      <c r="G2">
        <v>18.138854890328499</v>
      </c>
      <c r="H2">
        <v>2.1517622032594601</v>
      </c>
      <c r="I2">
        <v>36.18</v>
      </c>
      <c r="J2">
        <v>8.6</v>
      </c>
      <c r="K2">
        <v>1846.627385</v>
      </c>
      <c r="L2">
        <v>11.4</v>
      </c>
      <c r="M2">
        <v>2.7098296039999901</v>
      </c>
      <c r="N2">
        <v>2.7837734890000001</v>
      </c>
      <c r="O2">
        <v>13.5238</v>
      </c>
      <c r="P2">
        <v>182.89316640000001</v>
      </c>
      <c r="Q2">
        <v>75440505</v>
      </c>
      <c r="S2">
        <v>2.604451096</v>
      </c>
      <c r="T2">
        <v>6.7831655130000001</v>
      </c>
      <c r="V2">
        <v>17103117</v>
      </c>
      <c r="W2">
        <v>5.8506992485994189</v>
      </c>
      <c r="X2">
        <v>-13.127880485069966</v>
      </c>
      <c r="Y2">
        <v>1826.2007476212007</v>
      </c>
      <c r="Z2">
        <v>261776.27492447328</v>
      </c>
      <c r="AA2">
        <v>2180.1976208296869</v>
      </c>
      <c r="AB2">
        <v>-15.450357198246294</v>
      </c>
      <c r="AC2" s="10">
        <v>23862.899999999998</v>
      </c>
      <c r="AD2" s="13">
        <v>139.31050245936586</v>
      </c>
      <c r="AE2" s="1">
        <f>AC2*1000000</f>
        <v>23862899999.999996</v>
      </c>
      <c r="AF2" s="14">
        <f>AE2/1000000000</f>
        <v>23.862899999999996</v>
      </c>
      <c r="AG2">
        <f>(AF2/AD2)*100</f>
        <v>17.129290023887709</v>
      </c>
      <c r="AI2">
        <v>17.129290023887709</v>
      </c>
    </row>
    <row r="3" spans="1:35" ht="15.75" thickBot="1" x14ac:dyDescent="0.3">
      <c r="A3">
        <v>1982</v>
      </c>
      <c r="B3">
        <v>3.1708193910000002</v>
      </c>
      <c r="C3">
        <v>10.054095609999999</v>
      </c>
      <c r="D3">
        <v>6.9258783409058404</v>
      </c>
      <c r="E3">
        <v>7.5627027342832296</v>
      </c>
      <c r="F3">
        <v>2.4765384001174802</v>
      </c>
      <c r="G3">
        <v>18.164853076311299</v>
      </c>
      <c r="H3">
        <v>2.05412373369554</v>
      </c>
      <c r="I3">
        <v>33.29</v>
      </c>
      <c r="J3">
        <v>7.8</v>
      </c>
      <c r="K3">
        <v>1925.0413639999999</v>
      </c>
      <c r="L3">
        <v>11.9</v>
      </c>
      <c r="M3">
        <v>2.5998185980000001</v>
      </c>
      <c r="N3">
        <v>2.6894016550000002</v>
      </c>
      <c r="O3">
        <v>23.827000000000002</v>
      </c>
      <c r="P3">
        <v>567.72592899999995</v>
      </c>
      <c r="Q3">
        <v>77427539</v>
      </c>
      <c r="S3">
        <v>3.1708193910000002</v>
      </c>
      <c r="T3">
        <v>10.054095609999999</v>
      </c>
      <c r="V3">
        <v>18109527</v>
      </c>
      <c r="W3">
        <v>5.7177425788217988</v>
      </c>
      <c r="X3">
        <v>-6.8033888146931929</v>
      </c>
      <c r="Y3">
        <v>1658.2796390786339</v>
      </c>
      <c r="Z3">
        <v>237705.66695176245</v>
      </c>
      <c r="AA3">
        <v>1843.9093526319555</v>
      </c>
      <c r="AB3">
        <v>-9.1951067680429048</v>
      </c>
      <c r="AC3" s="10">
        <v>18976.900000000001</v>
      </c>
      <c r="AD3" s="13">
        <v>149.05121529916386</v>
      </c>
      <c r="AE3" s="1">
        <f t="shared" ref="AE3:AE41" si="0">AC3*1000000</f>
        <v>18976900000</v>
      </c>
      <c r="AF3" s="14">
        <f t="shared" ref="AF3:AF41" si="1">AE3/1000000000</f>
        <v>18.976900000000001</v>
      </c>
      <c r="AG3">
        <f t="shared" ref="AG3:AG41" si="2">(AF3/AD3)*100</f>
        <v>12.731798235868833</v>
      </c>
      <c r="AI3">
        <v>12.731798235868833</v>
      </c>
    </row>
    <row r="4" spans="1:35" ht="15.75" thickBot="1" x14ac:dyDescent="0.3">
      <c r="A4">
        <v>1983</v>
      </c>
      <c r="B4">
        <v>3.4904010759999999</v>
      </c>
      <c r="C4">
        <v>12.182899669999999</v>
      </c>
      <c r="D4">
        <v>4.8479910899379002</v>
      </c>
      <c r="E4">
        <v>7.6004017902281102</v>
      </c>
      <c r="F4">
        <v>2.2617630984737902</v>
      </c>
      <c r="G4">
        <v>18.190195823108699</v>
      </c>
      <c r="H4">
        <v>1.9878743481543399</v>
      </c>
      <c r="I4">
        <v>29.54</v>
      </c>
      <c r="J4">
        <v>7.3</v>
      </c>
      <c r="K4">
        <v>1998.998912</v>
      </c>
      <c r="L4">
        <v>9.6</v>
      </c>
      <c r="M4">
        <v>2.5342746799999998</v>
      </c>
      <c r="N4">
        <v>2.29775054</v>
      </c>
      <c r="O4">
        <v>32.799100000000003</v>
      </c>
      <c r="P4">
        <v>1075.7809609999999</v>
      </c>
      <c r="Q4">
        <v>79414841</v>
      </c>
      <c r="S4">
        <v>3.4904010759999999</v>
      </c>
      <c r="T4">
        <v>12.182899669999999</v>
      </c>
      <c r="V4">
        <v>19156448</v>
      </c>
      <c r="W4">
        <v>5.620121574779251</v>
      </c>
      <c r="X4">
        <v>-10.924085037995056</v>
      </c>
      <c r="Y4">
        <v>1440.1636506895413</v>
      </c>
      <c r="Z4">
        <v>206439.88688002538</v>
      </c>
      <c r="AA4">
        <v>1222.6293041459946</v>
      </c>
      <c r="AB4">
        <v>-13.153148796440689</v>
      </c>
      <c r="AC4" s="10">
        <v>16406.2</v>
      </c>
      <c r="AD4" s="13">
        <v>158.7501807777862</v>
      </c>
      <c r="AE4" s="1">
        <f t="shared" si="0"/>
        <v>16406200000</v>
      </c>
      <c r="AF4" s="14">
        <f t="shared" si="1"/>
        <v>16.406199999999998</v>
      </c>
      <c r="AG4">
        <f t="shared" si="2"/>
        <v>10.334602404620194</v>
      </c>
      <c r="AI4">
        <v>10.334602404620194</v>
      </c>
    </row>
    <row r="5" spans="1:35" ht="15.75" thickBot="1" x14ac:dyDescent="0.3">
      <c r="A5">
        <v>1984</v>
      </c>
      <c r="B5">
        <v>3.7008277879999998</v>
      </c>
      <c r="C5">
        <v>13.69612631</v>
      </c>
      <c r="D5">
        <v>3.5913461680993399</v>
      </c>
      <c r="E5">
        <v>7.6188902906010902</v>
      </c>
      <c r="F5">
        <v>2.2925347571405399</v>
      </c>
      <c r="G5">
        <v>18.215484631999601</v>
      </c>
      <c r="H5">
        <v>2.1162555148025501</v>
      </c>
      <c r="I5">
        <v>28.14</v>
      </c>
      <c r="J5">
        <v>8.3000000000000007</v>
      </c>
      <c r="K5">
        <v>2036.3011730000001</v>
      </c>
      <c r="L5">
        <v>9.9</v>
      </c>
      <c r="M5">
        <v>2.5288808889999999</v>
      </c>
      <c r="N5">
        <v>2.2725150859999999</v>
      </c>
      <c r="O5">
        <v>40.480800000000002</v>
      </c>
      <c r="P5">
        <v>1638.6951690000001</v>
      </c>
      <c r="Q5">
        <v>81448757</v>
      </c>
      <c r="S5">
        <v>3.7008277879999998</v>
      </c>
      <c r="T5">
        <v>13.69612631</v>
      </c>
      <c r="V5">
        <v>20257935</v>
      </c>
      <c r="W5">
        <v>5.5907199515242736</v>
      </c>
      <c r="X5">
        <v>-1.1156232179951644</v>
      </c>
      <c r="Y5">
        <v>1388.5346950231628</v>
      </c>
      <c r="Z5">
        <v>199039.14755265941</v>
      </c>
      <c r="AA5">
        <v>902.21584991284362</v>
      </c>
      <c r="AB5">
        <v>-3.5849367286598977</v>
      </c>
      <c r="AC5" s="10">
        <v>16266.299999999997</v>
      </c>
      <c r="AD5" s="13">
        <v>165.8541994391224</v>
      </c>
      <c r="AE5" s="1">
        <f t="shared" si="0"/>
        <v>16266299999.999998</v>
      </c>
      <c r="AF5" s="14">
        <f t="shared" si="1"/>
        <v>16.266299999999998</v>
      </c>
      <c r="AG5">
        <f t="shared" si="2"/>
        <v>9.8075900730934595</v>
      </c>
      <c r="AI5">
        <v>9.8075900730934595</v>
      </c>
    </row>
    <row r="6" spans="1:35" ht="15.75" thickBot="1" x14ac:dyDescent="0.3">
      <c r="A6">
        <v>1985</v>
      </c>
      <c r="B6">
        <v>3.8121960399999999</v>
      </c>
      <c r="C6">
        <v>14.53283865</v>
      </c>
      <c r="D6">
        <v>2.96210510715244</v>
      </c>
      <c r="E6">
        <v>7.7176976483272499</v>
      </c>
      <c r="F6">
        <v>2.5649493574615301</v>
      </c>
      <c r="G6">
        <v>18.241108715737901</v>
      </c>
      <c r="H6">
        <v>2.38876278923509</v>
      </c>
      <c r="I6">
        <v>27.75</v>
      </c>
      <c r="J6">
        <v>10.9</v>
      </c>
      <c r="K6">
        <v>2247.7784419999998</v>
      </c>
      <c r="L6">
        <v>13</v>
      </c>
      <c r="M6">
        <v>2.5624083739999999</v>
      </c>
      <c r="N6">
        <v>2.478318872</v>
      </c>
      <c r="O6">
        <v>45.249699999999997</v>
      </c>
      <c r="P6">
        <v>2047.5353500000001</v>
      </c>
      <c r="Q6">
        <v>83562776</v>
      </c>
      <c r="S6">
        <v>3.8121960399999999</v>
      </c>
      <c r="T6">
        <v>14.53283865</v>
      </c>
      <c r="V6">
        <v>21421318</v>
      </c>
      <c r="W6">
        <v>5.5840025755296407</v>
      </c>
      <c r="X6">
        <v>5.9130274644103622</v>
      </c>
      <c r="Y6">
        <v>1433.4340612340623</v>
      </c>
      <c r="Z6">
        <v>205475.23561607147</v>
      </c>
      <c r="AA6">
        <v>882.52000096669315</v>
      </c>
      <c r="AB6">
        <v>3.2335789931522214</v>
      </c>
      <c r="AC6" s="10">
        <v>18783.400000000001</v>
      </c>
      <c r="AD6" s="13">
        <v>187.83060648509465</v>
      </c>
      <c r="AE6" s="1">
        <f t="shared" si="0"/>
        <v>18783400000</v>
      </c>
      <c r="AF6" s="14">
        <f t="shared" si="1"/>
        <v>18.7834</v>
      </c>
      <c r="AG6">
        <f t="shared" si="2"/>
        <v>10.000180668899967</v>
      </c>
      <c r="AI6">
        <v>10.000180668899967</v>
      </c>
    </row>
    <row r="7" spans="1:35" ht="15.75" thickBot="1" x14ac:dyDescent="0.3">
      <c r="A7">
        <v>1986</v>
      </c>
      <c r="B7">
        <v>4.2469383159999996</v>
      </c>
      <c r="C7">
        <v>18.03648506</v>
      </c>
      <c r="D7">
        <v>0.74318780090060699</v>
      </c>
      <c r="E7">
        <v>7.7450168471401701</v>
      </c>
      <c r="F7">
        <v>2.7850112422383302</v>
      </c>
      <c r="G7">
        <v>18.267137832729599</v>
      </c>
      <c r="H7">
        <v>2.0918640616783901</v>
      </c>
      <c r="I7">
        <v>14.46</v>
      </c>
      <c r="J7">
        <v>8.1</v>
      </c>
      <c r="K7">
        <v>2310.0324409999898</v>
      </c>
      <c r="L7">
        <v>16.2</v>
      </c>
      <c r="M7">
        <v>2.6029116989999999</v>
      </c>
      <c r="N7">
        <v>2.643947051</v>
      </c>
      <c r="O7">
        <v>69.891099999999994</v>
      </c>
      <c r="P7">
        <v>4884.7658590000001</v>
      </c>
      <c r="Q7">
        <v>85766396</v>
      </c>
      <c r="S7">
        <v>4.2469383159999996</v>
      </c>
      <c r="T7">
        <v>18.03648506</v>
      </c>
      <c r="V7">
        <v>22654336</v>
      </c>
      <c r="W7">
        <v>5.5964674080502439</v>
      </c>
      <c r="X7">
        <v>6.0945270405383667E-2</v>
      </c>
      <c r="Y7">
        <v>1397.4556033406466</v>
      </c>
      <c r="Z7">
        <v>200317.91285342691</v>
      </c>
      <c r="AA7">
        <v>639.01312328842153</v>
      </c>
      <c r="AB7">
        <v>-2.5099485819697378</v>
      </c>
      <c r="AC7" s="10">
        <v>14904.2</v>
      </c>
      <c r="AD7" s="13">
        <v>198.12315708086268</v>
      </c>
      <c r="AE7" s="1">
        <f t="shared" si="0"/>
        <v>14904200000</v>
      </c>
      <c r="AF7" s="14">
        <f t="shared" si="1"/>
        <v>14.904199999999999</v>
      </c>
      <c r="AG7">
        <f t="shared" si="2"/>
        <v>7.5226945802791478</v>
      </c>
      <c r="AI7">
        <v>7.5226945802791478</v>
      </c>
    </row>
    <row r="8" spans="1:35" ht="15.75" thickBot="1" x14ac:dyDescent="0.3">
      <c r="A8">
        <v>1987</v>
      </c>
      <c r="B8">
        <v>4.9241924829999997</v>
      </c>
      <c r="C8">
        <v>24.247671610000001</v>
      </c>
      <c r="D8">
        <v>-1.9604019124379</v>
      </c>
      <c r="E8">
        <v>7.9298249415663298</v>
      </c>
      <c r="F8">
        <v>3.0910424533583098</v>
      </c>
      <c r="G8">
        <v>18.293393007647399</v>
      </c>
      <c r="H8">
        <v>2.9444389791664398</v>
      </c>
      <c r="I8">
        <v>18.39</v>
      </c>
      <c r="J8">
        <v>19</v>
      </c>
      <c r="K8">
        <v>2778.9402850000001</v>
      </c>
      <c r="L8">
        <v>22</v>
      </c>
      <c r="M8">
        <v>2.6255174920000002</v>
      </c>
      <c r="N8">
        <v>2.7698026210000002</v>
      </c>
      <c r="O8">
        <v>137.57820000000001</v>
      </c>
      <c r="P8">
        <v>18927.761119999999</v>
      </c>
      <c r="Q8">
        <v>88048029</v>
      </c>
      <c r="S8">
        <v>4.9241924829999997</v>
      </c>
      <c r="T8">
        <v>24.247671610000001</v>
      </c>
      <c r="V8">
        <v>23956988</v>
      </c>
      <c r="W8">
        <v>5.5908787342973314</v>
      </c>
      <c r="X8">
        <v>3.200125467143053</v>
      </c>
      <c r="Y8">
        <v>1404.8041033176592</v>
      </c>
      <c r="Z8">
        <v>201371.28168638278</v>
      </c>
      <c r="AA8">
        <v>598.26486213086173</v>
      </c>
      <c r="AB8">
        <v>0.52584854641861511</v>
      </c>
      <c r="AC8" s="10">
        <v>48222.299999999996</v>
      </c>
      <c r="AD8" s="13">
        <v>244.68021476753967</v>
      </c>
      <c r="AE8" s="1">
        <f t="shared" si="0"/>
        <v>48222299999.999992</v>
      </c>
      <c r="AF8" s="14">
        <f t="shared" si="1"/>
        <v>48.22229999999999</v>
      </c>
      <c r="AG8">
        <f t="shared" si="2"/>
        <v>19.708295599549789</v>
      </c>
      <c r="AI8">
        <v>19.708295599549789</v>
      </c>
    </row>
    <row r="9" spans="1:35" ht="15.75" thickBot="1" x14ac:dyDescent="0.3">
      <c r="A9">
        <v>1988</v>
      </c>
      <c r="B9">
        <v>5.1984191280000003</v>
      </c>
      <c r="C9">
        <v>27.023561430000001</v>
      </c>
      <c r="D9">
        <v>-2.7941896769258801</v>
      </c>
      <c r="E9">
        <v>8.1580873984995197</v>
      </c>
      <c r="F9">
        <v>3.32143241319329</v>
      </c>
      <c r="G9">
        <v>18.319702589484798</v>
      </c>
      <c r="H9">
        <v>2.9856819377004902</v>
      </c>
      <c r="I9">
        <v>15</v>
      </c>
      <c r="J9">
        <v>19.8</v>
      </c>
      <c r="K9">
        <v>3491.5023609999998</v>
      </c>
      <c r="L9">
        <v>27.7</v>
      </c>
      <c r="M9">
        <v>2.6309581839999998</v>
      </c>
      <c r="N9">
        <v>2.8173318310000002</v>
      </c>
      <c r="O9">
        <v>180.98589999999999</v>
      </c>
      <c r="P9">
        <v>32755.896000000001</v>
      </c>
      <c r="Q9">
        <v>90395278</v>
      </c>
      <c r="S9">
        <v>5.1984191280000003</v>
      </c>
      <c r="T9">
        <v>27.023561430000001</v>
      </c>
      <c r="V9">
        <v>25327853</v>
      </c>
      <c r="W9">
        <v>5.564464343908563</v>
      </c>
      <c r="X9">
        <v>7.3340254884255671</v>
      </c>
      <c r="Y9">
        <v>1468.6796538333742</v>
      </c>
      <c r="Z9">
        <v>210527.50599224551</v>
      </c>
      <c r="AA9">
        <v>549.23743295303859</v>
      </c>
      <c r="AB9">
        <v>4.5469364991790115</v>
      </c>
      <c r="AC9" s="10">
        <v>52638.5</v>
      </c>
      <c r="AD9" s="13">
        <v>315.61532658578517</v>
      </c>
      <c r="AE9" s="1">
        <f t="shared" si="0"/>
        <v>52638500000</v>
      </c>
      <c r="AF9" s="14">
        <f t="shared" si="1"/>
        <v>52.638500000000001</v>
      </c>
      <c r="AG9">
        <f t="shared" si="2"/>
        <v>16.678055710863173</v>
      </c>
      <c r="AI9">
        <v>16.678055710863173</v>
      </c>
    </row>
    <row r="10" spans="1:35" ht="15.75" thickBot="1" x14ac:dyDescent="0.3">
      <c r="A10">
        <v>1989</v>
      </c>
      <c r="B10">
        <v>5.6610256229999996</v>
      </c>
      <c r="C10">
        <v>32.047211109999999</v>
      </c>
      <c r="D10">
        <v>-3.8598837054485502</v>
      </c>
      <c r="E10">
        <v>8.4053807248364496</v>
      </c>
      <c r="F10">
        <v>3.7135720667043</v>
      </c>
      <c r="G10">
        <v>18.345828299363099</v>
      </c>
      <c r="H10">
        <v>3.6661224669913199</v>
      </c>
      <c r="I10">
        <v>18.3</v>
      </c>
      <c r="J10">
        <v>39.1</v>
      </c>
      <c r="K10">
        <v>4471.0596820000001</v>
      </c>
      <c r="L10">
        <v>41</v>
      </c>
      <c r="M10">
        <v>2.6125709879999999</v>
      </c>
      <c r="N10">
        <v>2.953968981</v>
      </c>
      <c r="O10">
        <v>287.44330000000002</v>
      </c>
      <c r="P10">
        <v>82623.650710000002</v>
      </c>
      <c r="Q10">
        <v>92788039</v>
      </c>
      <c r="S10">
        <v>5.6610256229999996</v>
      </c>
      <c r="T10">
        <v>32.047211109999999</v>
      </c>
      <c r="V10">
        <v>26761926</v>
      </c>
      <c r="W10">
        <v>5.5075506495888087</v>
      </c>
      <c r="X10">
        <v>1.9193812966454686</v>
      </c>
      <c r="Y10">
        <v>1458.2688717845281</v>
      </c>
      <c r="Z10">
        <v>209035.17512591142</v>
      </c>
      <c r="AA10">
        <v>474.23204092432314</v>
      </c>
      <c r="AB10">
        <v>-0.70885315403349125</v>
      </c>
      <c r="AC10" s="10">
        <v>88831.4</v>
      </c>
      <c r="AD10" s="13">
        <v>414.86086012938881</v>
      </c>
      <c r="AE10" s="1">
        <f t="shared" si="0"/>
        <v>88831400000</v>
      </c>
      <c r="AF10" s="14">
        <f t="shared" si="1"/>
        <v>88.831400000000002</v>
      </c>
      <c r="AG10">
        <f t="shared" si="2"/>
        <v>21.412335685823635</v>
      </c>
      <c r="AI10">
        <v>21.412335685823635</v>
      </c>
    </row>
    <row r="11" spans="1:35" ht="15.75" thickBot="1" x14ac:dyDescent="0.3">
      <c r="A11">
        <v>1990</v>
      </c>
      <c r="B11">
        <v>5.9472709899999998</v>
      </c>
      <c r="C11">
        <v>35.37003223</v>
      </c>
      <c r="D11">
        <v>-4.3049440213441397</v>
      </c>
      <c r="E11">
        <v>8.5554821731425701</v>
      </c>
      <c r="F11">
        <v>4.0993321037331398</v>
      </c>
      <c r="G11">
        <v>18.3716213105332</v>
      </c>
      <c r="H11">
        <v>4.2752762647270002</v>
      </c>
      <c r="I11">
        <v>23.85</v>
      </c>
      <c r="J11">
        <v>71.900000000000006</v>
      </c>
      <c r="K11">
        <v>5195.1572530000003</v>
      </c>
      <c r="L11">
        <v>60.3</v>
      </c>
      <c r="M11">
        <v>2.579301117</v>
      </c>
      <c r="N11">
        <v>3.2739516590000002</v>
      </c>
      <c r="O11">
        <v>382.70749999999998</v>
      </c>
      <c r="P11">
        <v>146465.0306</v>
      </c>
      <c r="Q11">
        <v>95212454</v>
      </c>
      <c r="S11">
        <v>5.9472709899999998</v>
      </c>
      <c r="T11">
        <v>35.37003223</v>
      </c>
      <c r="V11">
        <v>28259056</v>
      </c>
      <c r="W11">
        <v>5.4433766829450896</v>
      </c>
      <c r="X11">
        <v>11.776885932349401</v>
      </c>
      <c r="Y11">
        <v>1588.5023043262479</v>
      </c>
      <c r="Z11">
        <v>227703.45290742427</v>
      </c>
      <c r="AA11">
        <v>567.52864901572173</v>
      </c>
      <c r="AB11">
        <v>8.9306872732151703</v>
      </c>
      <c r="AC11" s="10">
        <v>155604</v>
      </c>
      <c r="AD11" s="13">
        <v>494.64367098258975</v>
      </c>
      <c r="AE11" s="1">
        <f t="shared" si="0"/>
        <v>155604000000</v>
      </c>
      <c r="AF11" s="14">
        <f t="shared" si="1"/>
        <v>155.60400000000001</v>
      </c>
      <c r="AG11">
        <f t="shared" si="2"/>
        <v>31.457796617694296</v>
      </c>
      <c r="AI11">
        <v>31.457796617694296</v>
      </c>
    </row>
    <row r="12" spans="1:35" ht="15.75" thickBot="1" x14ac:dyDescent="0.3">
      <c r="A12">
        <v>1991</v>
      </c>
      <c r="B12">
        <v>6.0972930779999999</v>
      </c>
      <c r="C12">
        <v>37.176982879999997</v>
      </c>
      <c r="D12">
        <v>-4.47275176227906</v>
      </c>
      <c r="E12">
        <v>8.7064088543217508</v>
      </c>
      <c r="F12">
        <v>4.1987045775463399</v>
      </c>
      <c r="G12">
        <v>18.3970807622234</v>
      </c>
      <c r="H12">
        <v>4.4152196020296399</v>
      </c>
      <c r="I12">
        <v>20.11</v>
      </c>
      <c r="J12">
        <v>82.7</v>
      </c>
      <c r="K12">
        <v>6041.5075509999997</v>
      </c>
      <c r="L12">
        <v>66.599999999999994</v>
      </c>
      <c r="M12">
        <v>2.5459451689999999</v>
      </c>
      <c r="N12">
        <v>3.200808361</v>
      </c>
      <c r="O12">
        <v>444.65249999999997</v>
      </c>
      <c r="P12">
        <v>197715.84580000001</v>
      </c>
      <c r="Q12">
        <v>97667632</v>
      </c>
      <c r="S12">
        <v>6.0972930779999999</v>
      </c>
      <c r="T12">
        <v>37.176982879999997</v>
      </c>
      <c r="V12">
        <v>29472185</v>
      </c>
      <c r="W12">
        <v>4.2032964603893257</v>
      </c>
      <c r="X12">
        <v>0.35835260448379813</v>
      </c>
      <c r="Y12">
        <v>1554.119728244845</v>
      </c>
      <c r="Z12">
        <v>222774.89141131219</v>
      </c>
      <c r="AA12">
        <v>502.91413891893927</v>
      </c>
      <c r="AB12">
        <v>-2.1644649798595026</v>
      </c>
      <c r="AC12" s="10">
        <v>211023.6</v>
      </c>
      <c r="AD12" s="13">
        <v>590.05973620116617</v>
      </c>
      <c r="AE12" s="1">
        <f t="shared" si="0"/>
        <v>211023600000</v>
      </c>
      <c r="AF12" s="14">
        <f t="shared" si="1"/>
        <v>211.02359999999999</v>
      </c>
      <c r="AG12">
        <f t="shared" si="2"/>
        <v>35.763090930179445</v>
      </c>
      <c r="AI12">
        <v>35.763090930179445</v>
      </c>
    </row>
    <row r="13" spans="1:35" ht="15.75" thickBot="1" x14ac:dyDescent="0.3">
      <c r="A13">
        <v>1992</v>
      </c>
      <c r="B13">
        <v>6.5823378320000003</v>
      </c>
      <c r="C13">
        <v>43.32717134</v>
      </c>
      <c r="D13">
        <v>-4.7072644533552896</v>
      </c>
      <c r="E13">
        <v>9.1100409542174798</v>
      </c>
      <c r="F13">
        <v>4.5304466397921503</v>
      </c>
      <c r="G13">
        <v>18.422296517886299</v>
      </c>
      <c r="H13">
        <v>5.1004759980960399</v>
      </c>
      <c r="I13">
        <v>19.61</v>
      </c>
      <c r="J13">
        <v>164.1</v>
      </c>
      <c r="K13">
        <v>9045.6653420000002</v>
      </c>
      <c r="L13">
        <v>92.8</v>
      </c>
      <c r="M13">
        <v>2.5215755660000001</v>
      </c>
      <c r="N13">
        <v>3.1491803439999999</v>
      </c>
      <c r="O13">
        <v>722.22580000000005</v>
      </c>
      <c r="P13">
        <v>521610.10619999998</v>
      </c>
      <c r="Q13">
        <v>100161708</v>
      </c>
      <c r="S13">
        <v>6.5823378320000003</v>
      </c>
      <c r="T13">
        <v>43.32717134</v>
      </c>
      <c r="V13">
        <v>30726607</v>
      </c>
      <c r="W13">
        <v>4.1682019571867235</v>
      </c>
      <c r="X13">
        <v>4.6311929469535613</v>
      </c>
      <c r="Y13">
        <v>1585.6034674575494</v>
      </c>
      <c r="Z13">
        <v>227287.91988451316</v>
      </c>
      <c r="AA13">
        <v>477.17762375573511</v>
      </c>
      <c r="AB13">
        <v>2.0258245642541937</v>
      </c>
      <c r="AC13" s="10">
        <v>348762.9</v>
      </c>
      <c r="AD13" s="13">
        <v>906.02929071555184</v>
      </c>
      <c r="AE13" s="1">
        <f t="shared" si="0"/>
        <v>348762900000</v>
      </c>
      <c r="AF13" s="14">
        <f t="shared" si="1"/>
        <v>348.7629</v>
      </c>
      <c r="AG13">
        <f t="shared" si="2"/>
        <v>38.493556839046413</v>
      </c>
      <c r="AI13">
        <v>38.493556839046413</v>
      </c>
    </row>
    <row r="14" spans="1:35" ht="15.75" thickBot="1" x14ac:dyDescent="0.3">
      <c r="A14">
        <v>1993</v>
      </c>
      <c r="B14">
        <v>6.8101212809999998</v>
      </c>
      <c r="C14">
        <v>46.377751859999996</v>
      </c>
      <c r="D14">
        <v>-4.6550242659391303</v>
      </c>
      <c r="E14">
        <v>9.4125581538100906</v>
      </c>
      <c r="F14">
        <v>5.2533200006173004</v>
      </c>
      <c r="G14">
        <v>18.447329987432902</v>
      </c>
      <c r="H14">
        <v>5.0882134287416303</v>
      </c>
      <c r="I14">
        <v>17.41</v>
      </c>
      <c r="J14">
        <v>162.1</v>
      </c>
      <c r="K14">
        <v>12241.145689999999</v>
      </c>
      <c r="L14">
        <v>191.2</v>
      </c>
      <c r="M14">
        <v>2.503346955</v>
      </c>
      <c r="N14">
        <v>3.5241210660000002</v>
      </c>
      <c r="O14">
        <v>906.98080000000004</v>
      </c>
      <c r="P14">
        <v>822614.1716</v>
      </c>
      <c r="Q14">
        <v>102700751</v>
      </c>
      <c r="S14">
        <v>6.8101212809999998</v>
      </c>
      <c r="T14">
        <v>46.377751859999996</v>
      </c>
      <c r="V14">
        <v>32024148</v>
      </c>
      <c r="W14">
        <v>4.1361286443972247</v>
      </c>
      <c r="X14">
        <v>-2.0351187757126468</v>
      </c>
      <c r="Y14">
        <v>1514.9318818738514</v>
      </c>
      <c r="Z14">
        <v>217157.51968551817</v>
      </c>
      <c r="AA14">
        <v>270.22396671751994</v>
      </c>
      <c r="AB14">
        <v>-4.4570781430629154</v>
      </c>
      <c r="AC14" s="10">
        <v>384399.5</v>
      </c>
      <c r="AD14" s="13">
        <v>1257.1748557051355</v>
      </c>
      <c r="AE14" s="1">
        <f t="shared" si="0"/>
        <v>384399500000</v>
      </c>
      <c r="AF14" s="14">
        <f t="shared" si="1"/>
        <v>384.39949999999999</v>
      </c>
      <c r="AG14">
        <f t="shared" si="2"/>
        <v>30.576454679758491</v>
      </c>
      <c r="AI14">
        <v>30.576454679758491</v>
      </c>
    </row>
    <row r="15" spans="1:35" ht="15.75" thickBot="1" x14ac:dyDescent="0.3">
      <c r="A15">
        <v>1994</v>
      </c>
      <c r="B15">
        <v>6.9626181100000002</v>
      </c>
      <c r="C15">
        <v>48.478050949999997</v>
      </c>
      <c r="D15">
        <v>-4.5620588737524601</v>
      </c>
      <c r="E15">
        <v>9.7290534978520906</v>
      </c>
      <c r="F15">
        <v>5.0807830539983296</v>
      </c>
      <c r="G15">
        <v>18.472264155751699</v>
      </c>
      <c r="H15">
        <v>5.07642303463426</v>
      </c>
      <c r="I15">
        <v>16.25</v>
      </c>
      <c r="J15">
        <v>160.19999999999999</v>
      </c>
      <c r="K15">
        <v>16798.644840000001</v>
      </c>
      <c r="L15">
        <v>160.9</v>
      </c>
      <c r="M15">
        <v>2.4934168319999999</v>
      </c>
      <c r="N15">
        <v>2.9916452420000001</v>
      </c>
      <c r="O15">
        <v>1056.3957</v>
      </c>
      <c r="P15">
        <v>1115971.875</v>
      </c>
      <c r="Q15">
        <v>105293701</v>
      </c>
      <c r="S15">
        <v>6.9626181100000002</v>
      </c>
      <c r="T15">
        <v>48.478050949999997</v>
      </c>
      <c r="V15">
        <v>33368627</v>
      </c>
      <c r="W15">
        <v>4.112590396258665</v>
      </c>
      <c r="X15">
        <v>-1.8149244834631872</v>
      </c>
      <c r="Y15">
        <v>1450.8075675148195</v>
      </c>
      <c r="Z15">
        <v>207965.63639072768</v>
      </c>
      <c r="AA15">
        <v>321.32067413755573</v>
      </c>
      <c r="AB15">
        <v>-4.2328183284198246</v>
      </c>
      <c r="AC15" s="10">
        <v>368848</v>
      </c>
      <c r="AD15" s="13">
        <v>1768.7914874357757</v>
      </c>
      <c r="AE15" s="1">
        <f t="shared" si="0"/>
        <v>368848000000</v>
      </c>
      <c r="AF15" s="14">
        <f t="shared" si="1"/>
        <v>368.84800000000001</v>
      </c>
      <c r="AG15">
        <f t="shared" si="2"/>
        <v>20.85310804693664</v>
      </c>
      <c r="AI15">
        <v>20.85310804693664</v>
      </c>
    </row>
    <row r="16" spans="1:35" ht="15.75" thickBot="1" x14ac:dyDescent="0.3">
      <c r="A16">
        <v>1995</v>
      </c>
      <c r="B16">
        <v>7.0855662529999996</v>
      </c>
      <c r="C16">
        <v>50.205249129999999</v>
      </c>
      <c r="D16">
        <v>-4.4532415620357702</v>
      </c>
      <c r="E16">
        <v>10.265335733032</v>
      </c>
      <c r="F16">
        <v>5.5166493608650198</v>
      </c>
      <c r="G16">
        <v>18.497163328053499</v>
      </c>
      <c r="H16">
        <v>5.7822855361441396</v>
      </c>
      <c r="I16">
        <v>17.260000000000002</v>
      </c>
      <c r="J16">
        <v>324.5</v>
      </c>
      <c r="K16">
        <v>28719.618310000002</v>
      </c>
      <c r="L16">
        <v>248.8</v>
      </c>
      <c r="M16">
        <v>2.4899172300000001</v>
      </c>
      <c r="N16">
        <v>2.8655172690000001</v>
      </c>
      <c r="O16">
        <v>1194.5994900000001</v>
      </c>
      <c r="P16">
        <v>1427067.942</v>
      </c>
      <c r="Q16">
        <v>107948339</v>
      </c>
      <c r="S16">
        <v>7.0855662529999996</v>
      </c>
      <c r="T16">
        <v>50.205249129999999</v>
      </c>
      <c r="V16">
        <v>34764763</v>
      </c>
      <c r="W16">
        <v>4.0988169150506435</v>
      </c>
      <c r="X16">
        <v>-7.2664766676595605E-2</v>
      </c>
      <c r="Y16">
        <v>1414.1013774392241</v>
      </c>
      <c r="Z16">
        <v>202703.99704621671</v>
      </c>
      <c r="AA16">
        <v>408.18104482525251</v>
      </c>
      <c r="AB16">
        <v>-2.5300522893240753</v>
      </c>
      <c r="AC16" s="10">
        <v>1705789.1</v>
      </c>
      <c r="AD16" s="13">
        <v>3100.2350936900993</v>
      </c>
      <c r="AE16" s="1">
        <f t="shared" si="0"/>
        <v>1705789100000</v>
      </c>
      <c r="AF16" s="14">
        <f t="shared" si="1"/>
        <v>1705.7891</v>
      </c>
      <c r="AG16">
        <f t="shared" si="2"/>
        <v>55.021282207655418</v>
      </c>
      <c r="AI16">
        <v>55.021282207655418</v>
      </c>
    </row>
    <row r="17" spans="1:35" ht="15.75" thickBot="1" x14ac:dyDescent="0.3">
      <c r="A17">
        <v>1996</v>
      </c>
      <c r="B17">
        <v>6.9443722210000001</v>
      </c>
      <c r="C17">
        <v>48.224305540000003</v>
      </c>
      <c r="D17">
        <v>-4.5756315006432198</v>
      </c>
      <c r="E17">
        <v>10.516551200443301</v>
      </c>
      <c r="F17">
        <v>5.8206762261277003</v>
      </c>
      <c r="G17">
        <v>18.522052370559699</v>
      </c>
      <c r="H17">
        <v>6.0132260388894903</v>
      </c>
      <c r="I17">
        <v>21.16</v>
      </c>
      <c r="J17">
        <v>408.8</v>
      </c>
      <c r="K17">
        <v>36921.56957</v>
      </c>
      <c r="L17">
        <v>337.2</v>
      </c>
      <c r="M17">
        <v>2.4889042510000001</v>
      </c>
      <c r="N17">
        <v>2.9347228680000002</v>
      </c>
      <c r="O17">
        <v>1037.2955999999999</v>
      </c>
      <c r="P17">
        <v>1075982.162</v>
      </c>
      <c r="Q17">
        <v>110668784</v>
      </c>
      <c r="S17">
        <v>6.9443722210000001</v>
      </c>
      <c r="T17">
        <v>48.224305540000003</v>
      </c>
      <c r="V17">
        <v>36216360</v>
      </c>
      <c r="W17">
        <v>4.0906634115569451</v>
      </c>
      <c r="X17">
        <v>4.1959240452684128</v>
      </c>
      <c r="Y17">
        <v>1437.2161938292816</v>
      </c>
      <c r="Z17">
        <v>206017.38443697005</v>
      </c>
      <c r="AA17">
        <v>461.51961959300104</v>
      </c>
      <c r="AB17">
        <v>1.6345940085226118</v>
      </c>
      <c r="AC17" s="10">
        <v>1872170</v>
      </c>
      <c r="AD17" s="13">
        <v>4086.0652073848064</v>
      </c>
      <c r="AE17" s="1">
        <f t="shared" si="0"/>
        <v>1872170000000</v>
      </c>
      <c r="AF17" s="14">
        <f t="shared" si="1"/>
        <v>1872.17</v>
      </c>
      <c r="AG17">
        <f t="shared" si="2"/>
        <v>45.818407318032996</v>
      </c>
      <c r="AI17">
        <v>45.818407318032996</v>
      </c>
    </row>
    <row r="18" spans="1:35" ht="15.75" thickBot="1" x14ac:dyDescent="0.3">
      <c r="A18">
        <v>1997</v>
      </c>
      <c r="B18">
        <v>7.0009568739999999</v>
      </c>
      <c r="C18">
        <v>49.013397150000003</v>
      </c>
      <c r="D18">
        <v>-4.5313703339436202</v>
      </c>
      <c r="E18">
        <v>10.569928336340199</v>
      </c>
      <c r="F18">
        <v>6.0595903761555796</v>
      </c>
      <c r="G18">
        <v>18.5469402944554</v>
      </c>
      <c r="H18">
        <v>6.0326064904391501</v>
      </c>
      <c r="I18">
        <v>19.329999999999998</v>
      </c>
      <c r="J18">
        <v>416.8</v>
      </c>
      <c r="K18">
        <v>38945.882619999902</v>
      </c>
      <c r="L18">
        <v>428.2</v>
      </c>
      <c r="M18">
        <v>2.48879239</v>
      </c>
      <c r="N18">
        <v>3.1243031920000002</v>
      </c>
      <c r="O18">
        <v>1097.683</v>
      </c>
      <c r="P18">
        <v>1204907.9680000001</v>
      </c>
      <c r="Q18">
        <v>113457661</v>
      </c>
      <c r="S18">
        <v>7.0009568739999999</v>
      </c>
      <c r="T18">
        <v>49.013397150000003</v>
      </c>
      <c r="V18">
        <v>37721269</v>
      </c>
      <c r="W18">
        <v>4.0713149387155356</v>
      </c>
      <c r="X18">
        <v>2.9370994197520019</v>
      </c>
      <c r="Y18">
        <v>1443.0631623330466</v>
      </c>
      <c r="Z18">
        <v>206855.51662835709</v>
      </c>
      <c r="AA18">
        <v>479.98376410644255</v>
      </c>
      <c r="AB18">
        <v>0.4068259548472497</v>
      </c>
      <c r="AC18" s="10">
        <v>2087379.2999999996</v>
      </c>
      <c r="AD18" s="13">
        <v>4418.7087476364113</v>
      </c>
      <c r="AE18" s="1">
        <f t="shared" si="0"/>
        <v>2087379299999.9995</v>
      </c>
      <c r="AF18" s="14">
        <f t="shared" si="1"/>
        <v>2087.3792999999996</v>
      </c>
      <c r="AG18">
        <f t="shared" si="2"/>
        <v>47.239576519193506</v>
      </c>
      <c r="AI18">
        <v>47.239576519193506</v>
      </c>
    </row>
    <row r="19" spans="1:35" ht="15.75" thickBot="1" x14ac:dyDescent="0.3">
      <c r="A19">
        <v>1998</v>
      </c>
      <c r="B19">
        <v>7.084936313</v>
      </c>
      <c r="C19">
        <v>50.196322549999998</v>
      </c>
      <c r="D19">
        <v>-4.4538761677180601</v>
      </c>
      <c r="E19">
        <v>10.628857175957201</v>
      </c>
      <c r="F19">
        <v>6.1884694408124901</v>
      </c>
      <c r="G19">
        <v>18.571853534264601</v>
      </c>
      <c r="H19">
        <v>5.7816690133132704</v>
      </c>
      <c r="I19">
        <v>12.62</v>
      </c>
      <c r="J19">
        <v>324.3</v>
      </c>
      <c r="K19">
        <v>41309.888279999999</v>
      </c>
      <c r="L19">
        <v>487.1</v>
      </c>
      <c r="M19">
        <v>2.4913239809999999</v>
      </c>
      <c r="N19">
        <v>3.1948172110000002</v>
      </c>
      <c r="O19">
        <v>1193.8471999999999</v>
      </c>
      <c r="P19">
        <v>1425271.1370000001</v>
      </c>
      <c r="Q19">
        <v>116319763</v>
      </c>
      <c r="S19">
        <v>7.084936313</v>
      </c>
      <c r="T19">
        <v>50.196322549999998</v>
      </c>
      <c r="V19">
        <v>39284674</v>
      </c>
      <c r="W19">
        <v>4.0610368431395809</v>
      </c>
      <c r="X19">
        <v>2.5812541028255254</v>
      </c>
      <c r="Y19">
        <v>1443.8885153748367</v>
      </c>
      <c r="Z19">
        <v>206973.82664715368</v>
      </c>
      <c r="AA19">
        <v>469.43054868657026</v>
      </c>
      <c r="AB19">
        <v>5.7194519500853858E-2</v>
      </c>
      <c r="AC19" s="10">
        <v>1589275.4</v>
      </c>
      <c r="AD19" s="13">
        <v>4805.156414775538</v>
      </c>
      <c r="AE19" s="1">
        <f t="shared" si="0"/>
        <v>1589275400000</v>
      </c>
      <c r="AF19" s="14">
        <f t="shared" si="1"/>
        <v>1589.2754</v>
      </c>
      <c r="AG19">
        <f t="shared" si="2"/>
        <v>33.074373918673764</v>
      </c>
      <c r="AI19">
        <v>33.074373918673764</v>
      </c>
    </row>
    <row r="20" spans="1:35" ht="15.75" thickBot="1" x14ac:dyDescent="0.3">
      <c r="A20">
        <v>1999</v>
      </c>
      <c r="B20">
        <v>8.1233149949999994</v>
      </c>
      <c r="C20">
        <v>65.988246509999996</v>
      </c>
      <c r="D20">
        <v>-2.3302529398571101</v>
      </c>
      <c r="E20">
        <v>10.735738742559001</v>
      </c>
      <c r="F20">
        <v>6.8540379964761504</v>
      </c>
      <c r="G20">
        <v>18.5968170028363</v>
      </c>
      <c r="H20">
        <v>6.58534372600925</v>
      </c>
      <c r="I20">
        <v>18</v>
      </c>
      <c r="J20">
        <v>724.4</v>
      </c>
      <c r="K20">
        <v>45969.745040000002</v>
      </c>
      <c r="L20">
        <v>947.7</v>
      </c>
      <c r="M20">
        <v>2.4963468569999998</v>
      </c>
      <c r="N20">
        <v>3.7343269449999998</v>
      </c>
      <c r="O20">
        <v>3372.181</v>
      </c>
      <c r="P20">
        <v>11371604.699999999</v>
      </c>
      <c r="Q20">
        <v>119260055</v>
      </c>
      <c r="S20">
        <v>8.1233149949999994</v>
      </c>
      <c r="T20">
        <v>65.988246509999996</v>
      </c>
      <c r="V20">
        <v>40910969</v>
      </c>
      <c r="W20">
        <v>4.0563749540446388</v>
      </c>
      <c r="X20">
        <v>0.58412689458522493</v>
      </c>
      <c r="Y20">
        <v>1416.5164287912619</v>
      </c>
      <c r="Z20">
        <v>203050.18195908095</v>
      </c>
      <c r="AA20">
        <v>497.84157390886327</v>
      </c>
      <c r="AB20">
        <v>-1.8957202230027406</v>
      </c>
      <c r="AC20" s="10">
        <v>2051485.4999999998</v>
      </c>
      <c r="AD20" s="13">
        <v>5482.3543213237344</v>
      </c>
      <c r="AE20" s="1">
        <f t="shared" si="0"/>
        <v>2051485499999.9998</v>
      </c>
      <c r="AF20" s="14">
        <f t="shared" si="1"/>
        <v>2051.4854999999998</v>
      </c>
      <c r="AG20">
        <f t="shared" si="2"/>
        <v>37.419790472511103</v>
      </c>
      <c r="AI20">
        <v>37.419790472511103</v>
      </c>
    </row>
    <row r="21" spans="1:35" ht="15.75" thickBot="1" x14ac:dyDescent="0.3">
      <c r="A21">
        <v>2000</v>
      </c>
      <c r="B21">
        <v>8.2929584950000006</v>
      </c>
      <c r="C21">
        <v>68.773160599999997</v>
      </c>
      <c r="D21">
        <v>-1.7783761949483901</v>
      </c>
      <c r="E21">
        <v>10.9640001970981</v>
      </c>
      <c r="F21">
        <v>6.5526505302129197</v>
      </c>
      <c r="G21">
        <v>18.6218555641404</v>
      </c>
      <c r="H21">
        <v>7.3725579064357998</v>
      </c>
      <c r="I21">
        <v>28.42</v>
      </c>
      <c r="J21">
        <v>1591.7</v>
      </c>
      <c r="K21">
        <v>57757.02102</v>
      </c>
      <c r="L21">
        <v>701.1</v>
      </c>
      <c r="M21">
        <v>2.50385613</v>
      </c>
      <c r="N21">
        <v>3.2285218919999998</v>
      </c>
      <c r="O21">
        <v>3995.6378</v>
      </c>
      <c r="P21">
        <v>15965121.43</v>
      </c>
      <c r="Q21">
        <v>122283853</v>
      </c>
      <c r="S21">
        <v>8.2929584950000006</v>
      </c>
      <c r="T21">
        <v>68.773160599999997</v>
      </c>
      <c r="V21">
        <v>42603694</v>
      </c>
      <c r="W21">
        <v>4.0542745329836958</v>
      </c>
      <c r="X21">
        <v>5.0159347572053861</v>
      </c>
      <c r="Y21">
        <v>1450.7838394784224</v>
      </c>
      <c r="Z21">
        <v>207962.23510147328</v>
      </c>
      <c r="AA21">
        <v>567.93072207647288</v>
      </c>
      <c r="AB21">
        <v>2.4191325981585408</v>
      </c>
      <c r="AC21" s="10">
        <v>2930745.69</v>
      </c>
      <c r="AD21" s="13">
        <v>7062.7510684017825</v>
      </c>
      <c r="AE21" s="1">
        <f t="shared" si="0"/>
        <v>2930745690000</v>
      </c>
      <c r="AF21" s="14">
        <f t="shared" si="1"/>
        <v>2930.7456900000002</v>
      </c>
      <c r="AG21">
        <f t="shared" si="2"/>
        <v>41.495808950593435</v>
      </c>
      <c r="AI21">
        <v>41.495808950593435</v>
      </c>
    </row>
    <row r="22" spans="1:35" ht="15.75" thickBot="1" x14ac:dyDescent="0.3">
      <c r="A22">
        <v>2001</v>
      </c>
      <c r="B22">
        <v>8.3412349460000001</v>
      </c>
      <c r="C22">
        <v>69.576200420000006</v>
      </c>
      <c r="D22">
        <v>-1.6108049780570599</v>
      </c>
      <c r="E22">
        <v>11.0923812887082</v>
      </c>
      <c r="F22">
        <v>6.9255951971104599</v>
      </c>
      <c r="G22">
        <v>18.646971704972</v>
      </c>
      <c r="H22">
        <v>7.4428441548838</v>
      </c>
      <c r="I22">
        <v>24.23</v>
      </c>
      <c r="J22">
        <v>1707.6</v>
      </c>
      <c r="K22">
        <v>65668.936780000004</v>
      </c>
      <c r="L22">
        <v>1018</v>
      </c>
      <c r="M22">
        <v>2.511614083</v>
      </c>
      <c r="N22">
        <v>3.5055279700000002</v>
      </c>
      <c r="O22">
        <v>4193.2650000000003</v>
      </c>
      <c r="P22">
        <v>17583471.359999999</v>
      </c>
      <c r="Q22">
        <v>125394046</v>
      </c>
      <c r="S22">
        <v>8.3412349460000001</v>
      </c>
      <c r="T22">
        <v>69.576200420000006</v>
      </c>
      <c r="V22">
        <v>44726802</v>
      </c>
      <c r="W22">
        <v>4.8631956117371944</v>
      </c>
      <c r="X22">
        <v>5.9176846516328681</v>
      </c>
      <c r="Y22">
        <v>1498.5229081516811</v>
      </c>
      <c r="Z22">
        <v>214805.37958157918</v>
      </c>
      <c r="AA22">
        <v>590.38181503490671</v>
      </c>
      <c r="AB22">
        <v>3.2905707503897617</v>
      </c>
      <c r="AC22" s="10">
        <v>3226134.18</v>
      </c>
      <c r="AD22" s="13">
        <v>8234.4936797437858</v>
      </c>
      <c r="AE22" s="1">
        <f t="shared" si="0"/>
        <v>3226134180000</v>
      </c>
      <c r="AF22" s="14">
        <f t="shared" si="1"/>
        <v>3226.13418</v>
      </c>
      <c r="AG22">
        <f t="shared" si="2"/>
        <v>39.178294446154467</v>
      </c>
      <c r="AI22">
        <v>39.178294446154467</v>
      </c>
    </row>
    <row r="23" spans="1:35" ht="15.75" thickBot="1" x14ac:dyDescent="0.3">
      <c r="A23">
        <v>2002</v>
      </c>
      <c r="B23">
        <v>8.5367772649999996</v>
      </c>
      <c r="C23">
        <v>72.876566080000003</v>
      </c>
      <c r="D23">
        <v>-0.88438586403581998</v>
      </c>
      <c r="E23">
        <v>11.4013073856462</v>
      </c>
      <c r="F23">
        <v>6.9257916414682299</v>
      </c>
      <c r="G23">
        <v>18.6721868794118</v>
      </c>
      <c r="H23">
        <v>7.1155008881162498</v>
      </c>
      <c r="I23">
        <v>25.04</v>
      </c>
      <c r="J23">
        <v>1230.9000000000001</v>
      </c>
      <c r="K23">
        <v>89438.577669999999</v>
      </c>
      <c r="L23">
        <v>1018.2</v>
      </c>
      <c r="M23">
        <v>2.5215174440000001</v>
      </c>
      <c r="N23">
        <v>3.3141851500000001</v>
      </c>
      <c r="O23">
        <v>5098.8855000000003</v>
      </c>
      <c r="P23">
        <v>25998633.34</v>
      </c>
      <c r="Q23">
        <v>128596079</v>
      </c>
      <c r="S23">
        <v>8.5367772649999996</v>
      </c>
      <c r="T23">
        <v>72.876566080000003</v>
      </c>
      <c r="V23">
        <v>46947857</v>
      </c>
      <c r="W23">
        <v>4.8464641061777707</v>
      </c>
      <c r="X23">
        <v>15.329155738186401</v>
      </c>
      <c r="Y23">
        <v>1685.2009223203606</v>
      </c>
      <c r="Z23">
        <v>241564.69135112589</v>
      </c>
      <c r="AA23">
        <v>741.74749387633892</v>
      </c>
      <c r="AB23">
        <v>12.457468161026199</v>
      </c>
      <c r="AC23" s="10">
        <v>3256873.0069999998</v>
      </c>
      <c r="AD23" s="13">
        <v>11501.450399217207</v>
      </c>
      <c r="AE23" s="1">
        <f t="shared" si="0"/>
        <v>3256873006999.9995</v>
      </c>
      <c r="AF23" s="14">
        <f t="shared" si="1"/>
        <v>3256.8730069999997</v>
      </c>
      <c r="AG23">
        <f t="shared" si="2"/>
        <v>28.317063448116631</v>
      </c>
      <c r="AI23">
        <v>28.317063448116631</v>
      </c>
    </row>
    <row r="24" spans="1:35" ht="15.75" thickBot="1" x14ac:dyDescent="0.3">
      <c r="A24">
        <v>2003</v>
      </c>
      <c r="B24">
        <v>8.6669939330000005</v>
      </c>
      <c r="C24">
        <v>75.116783830000003</v>
      </c>
      <c r="D24">
        <v>-0.35822543186615902</v>
      </c>
      <c r="E24">
        <v>11.5403627698831</v>
      </c>
      <c r="F24">
        <v>7.1115121164961499</v>
      </c>
      <c r="G24">
        <v>18.697559424347698</v>
      </c>
      <c r="H24">
        <v>7.6373790263521002</v>
      </c>
      <c r="I24">
        <v>28.66</v>
      </c>
      <c r="J24">
        <v>2074.3000000000002</v>
      </c>
      <c r="K24">
        <v>102781.71739999999</v>
      </c>
      <c r="L24">
        <v>1226</v>
      </c>
      <c r="M24">
        <v>2.5372544939999999</v>
      </c>
      <c r="N24">
        <v>3.4063878700000001</v>
      </c>
      <c r="O24">
        <v>5808.0137999999997</v>
      </c>
      <c r="P24">
        <v>33733024.299999997</v>
      </c>
      <c r="Q24">
        <v>131900634</v>
      </c>
      <c r="S24">
        <v>8.6669939330000005</v>
      </c>
      <c r="T24">
        <v>75.116783830000003</v>
      </c>
      <c r="V24">
        <v>49272801</v>
      </c>
      <c r="W24">
        <v>4.8334664640029752</v>
      </c>
      <c r="X24">
        <v>7.3471949703428407</v>
      </c>
      <c r="Y24">
        <v>1763.6939798579463</v>
      </c>
      <c r="Z24">
        <v>252816.2584290535</v>
      </c>
      <c r="AA24">
        <v>795.38622865240848</v>
      </c>
      <c r="AB24">
        <v>4.6577862911152579</v>
      </c>
      <c r="AC24" s="10">
        <v>5168121.6630000006</v>
      </c>
      <c r="AD24" s="13">
        <v>13556.973687774802</v>
      </c>
      <c r="AE24" s="1">
        <f t="shared" si="0"/>
        <v>5168121663000.001</v>
      </c>
      <c r="AF24" s="14">
        <f t="shared" si="1"/>
        <v>5168.1216630000008</v>
      </c>
      <c r="AG24">
        <f t="shared" si="2"/>
        <v>38.121499547206689</v>
      </c>
      <c r="AI24">
        <v>38.121499547206689</v>
      </c>
    </row>
    <row r="25" spans="1:35" ht="15.75" thickBot="1" x14ac:dyDescent="0.3">
      <c r="A25">
        <v>2004</v>
      </c>
      <c r="B25">
        <v>8.742030476</v>
      </c>
      <c r="C25">
        <v>76.423096839999999</v>
      </c>
      <c r="D25">
        <v>-3.96272636699848E-2</v>
      </c>
      <c r="E25">
        <v>11.805105448635899</v>
      </c>
      <c r="F25">
        <v>7.3160164743923</v>
      </c>
      <c r="G25">
        <v>18.723156005625999</v>
      </c>
      <c r="H25">
        <v>8.1181474351102505</v>
      </c>
      <c r="I25">
        <v>38.130000000000003</v>
      </c>
      <c r="J25">
        <v>3354.8</v>
      </c>
      <c r="K25">
        <v>133934.4056</v>
      </c>
      <c r="L25">
        <v>1504.2</v>
      </c>
      <c r="M25">
        <v>2.5596581280000001</v>
      </c>
      <c r="N25">
        <v>3.409036269</v>
      </c>
      <c r="O25">
        <v>6260.5947999999999</v>
      </c>
      <c r="P25">
        <v>39195047.25</v>
      </c>
      <c r="Q25">
        <v>135320420</v>
      </c>
      <c r="S25">
        <v>8.742030476</v>
      </c>
      <c r="T25">
        <v>76.423096839999999</v>
      </c>
      <c r="V25">
        <v>51708639</v>
      </c>
      <c r="W25">
        <v>4.8252641250875294</v>
      </c>
      <c r="X25">
        <v>9.2505582284969421</v>
      </c>
      <c r="Y25">
        <v>1878.1507292242031</v>
      </c>
      <c r="Z25">
        <v>269223.03163188527</v>
      </c>
      <c r="AA25">
        <v>1007.8743424121573</v>
      </c>
      <c r="AB25">
        <v>6.4896036769074783</v>
      </c>
      <c r="AC25" s="10">
        <v>6589826.8100000005</v>
      </c>
      <c r="AD25" s="13">
        <v>18124.060020232988</v>
      </c>
      <c r="AE25" s="1">
        <f t="shared" si="0"/>
        <v>6589826810000.001</v>
      </c>
      <c r="AF25" s="14">
        <f t="shared" si="1"/>
        <v>6589.8268100000014</v>
      </c>
      <c r="AG25">
        <f t="shared" si="2"/>
        <v>36.35955079956355</v>
      </c>
      <c r="AI25">
        <v>36.35955079956355</v>
      </c>
    </row>
    <row r="26" spans="1:35" ht="15.75" thickBot="1" x14ac:dyDescent="0.3">
      <c r="A26">
        <v>2005</v>
      </c>
      <c r="B26">
        <v>8.3478223230000008</v>
      </c>
      <c r="C26">
        <v>69.686137540000004</v>
      </c>
      <c r="D26">
        <v>-1.5875782763589601</v>
      </c>
      <c r="E26">
        <v>12.022787531263701</v>
      </c>
      <c r="F26">
        <v>7.5599242028135203</v>
      </c>
      <c r="G26">
        <v>18.749012896947999</v>
      </c>
      <c r="H26">
        <v>8.46850702183918</v>
      </c>
      <c r="I26">
        <v>55.69</v>
      </c>
      <c r="J26">
        <v>4762.3999999999996</v>
      </c>
      <c r="K26">
        <v>166506.15109999999</v>
      </c>
      <c r="L26">
        <v>1919.7</v>
      </c>
      <c r="M26">
        <v>2.5856891320000002</v>
      </c>
      <c r="N26">
        <v>3.471802346</v>
      </c>
      <c r="O26">
        <v>4220.9787999999999</v>
      </c>
      <c r="P26">
        <v>17816662.030000001</v>
      </c>
      <c r="Q26">
        <v>138865014</v>
      </c>
      <c r="S26">
        <v>8.3478223230000008</v>
      </c>
      <c r="T26">
        <v>69.686137540000004</v>
      </c>
      <c r="V26">
        <v>54260116</v>
      </c>
      <c r="W26">
        <v>4.8164578882279185</v>
      </c>
      <c r="X26">
        <v>6.4385165250910461</v>
      </c>
      <c r="Y26">
        <v>1948.0484363681433</v>
      </c>
      <c r="Z26">
        <v>279242.50042562914</v>
      </c>
      <c r="AA26">
        <v>1268.3834615847943</v>
      </c>
      <c r="AB26">
        <v>3.721623938714032</v>
      </c>
      <c r="AC26" s="10">
        <v>10047391.129999999</v>
      </c>
      <c r="AD26" s="13">
        <v>23121.878996826148</v>
      </c>
      <c r="AE26" s="1">
        <f t="shared" si="0"/>
        <v>10047391129999.998</v>
      </c>
      <c r="AF26" s="14">
        <f t="shared" si="1"/>
        <v>10047.391129999998</v>
      </c>
      <c r="AG26">
        <f t="shared" si="2"/>
        <v>43.454042516956193</v>
      </c>
      <c r="AI26">
        <v>43.454042516956193</v>
      </c>
    </row>
    <row r="27" spans="1:35" ht="15.75" thickBot="1" x14ac:dyDescent="0.3">
      <c r="A27">
        <v>2006</v>
      </c>
      <c r="B27">
        <v>7.6983561590000003</v>
      </c>
      <c r="C27">
        <v>59.264687539999997</v>
      </c>
      <c r="D27">
        <v>-3.46002876511825</v>
      </c>
      <c r="E27">
        <v>12.269525572623699</v>
      </c>
      <c r="F27">
        <v>7.6197242137826704</v>
      </c>
      <c r="G27">
        <v>18.7751213285683</v>
      </c>
      <c r="H27">
        <v>8.5731197357052409</v>
      </c>
      <c r="I27">
        <v>67.069999999999894</v>
      </c>
      <c r="J27">
        <v>5287.6</v>
      </c>
      <c r="K27">
        <v>213101.86559999999</v>
      </c>
      <c r="L27">
        <v>2038</v>
      </c>
      <c r="M27">
        <v>2.6108431620000001</v>
      </c>
      <c r="N27">
        <v>3.3175852770000001</v>
      </c>
      <c r="O27">
        <v>2204.7208000000001</v>
      </c>
      <c r="P27">
        <v>4860793.8059999999</v>
      </c>
      <c r="Q27">
        <v>142538305</v>
      </c>
      <c r="S27">
        <v>7.6983561590000003</v>
      </c>
      <c r="T27">
        <v>59.264687539999997</v>
      </c>
      <c r="V27">
        <v>56934075</v>
      </c>
      <c r="W27">
        <v>4.8104574450320596</v>
      </c>
      <c r="X27">
        <v>6.0594280312554787</v>
      </c>
      <c r="Y27">
        <v>2012.8447717309205</v>
      </c>
      <c r="Z27">
        <v>288530.71439778944</v>
      </c>
      <c r="AA27">
        <v>1656.4247935432877</v>
      </c>
      <c r="AB27">
        <v>3.3262178780103113</v>
      </c>
      <c r="AC27" s="10">
        <v>10433199.949999999</v>
      </c>
      <c r="AD27" s="13">
        <v>30375.178716600505</v>
      </c>
      <c r="AE27" s="1">
        <f t="shared" si="0"/>
        <v>10433199950000</v>
      </c>
      <c r="AF27" s="14">
        <f t="shared" si="1"/>
        <v>10433.19995</v>
      </c>
      <c r="AG27">
        <f t="shared" si="2"/>
        <v>34.34778128333479</v>
      </c>
      <c r="AI27">
        <v>34.34778128333479</v>
      </c>
    </row>
    <row r="28" spans="1:35" ht="15.75" thickBot="1" x14ac:dyDescent="0.3">
      <c r="A28">
        <v>2007</v>
      </c>
      <c r="B28">
        <v>7.8665415479999998</v>
      </c>
      <c r="C28">
        <v>61.882475929999998</v>
      </c>
      <c r="D28">
        <v>-3.05608443360385</v>
      </c>
      <c r="E28">
        <v>12.375624257121</v>
      </c>
      <c r="F28">
        <v>7.8042105830221802</v>
      </c>
      <c r="G28">
        <v>18.8014430412514</v>
      </c>
      <c r="H28">
        <v>8.4035540579251808</v>
      </c>
      <c r="I28">
        <v>74.48</v>
      </c>
      <c r="J28">
        <v>4462.8999999999996</v>
      </c>
      <c r="K28">
        <v>236954.69870000001</v>
      </c>
      <c r="L28">
        <v>2450.9</v>
      </c>
      <c r="M28">
        <v>2.632171268</v>
      </c>
      <c r="N28">
        <v>3.4334800200000002</v>
      </c>
      <c r="O28">
        <v>2608.528499</v>
      </c>
      <c r="P28">
        <v>6804420.9309999999</v>
      </c>
      <c r="Q28">
        <v>146339971</v>
      </c>
      <c r="S28">
        <v>7.8665415479999998</v>
      </c>
      <c r="T28">
        <v>61.882475929999998</v>
      </c>
      <c r="V28">
        <v>59734513</v>
      </c>
      <c r="W28">
        <v>4.8015941028047902</v>
      </c>
      <c r="X28">
        <v>6.5911303607354199</v>
      </c>
      <c r="Y28">
        <v>2089.7771542085638</v>
      </c>
      <c r="Z28">
        <v>299558.56691197515</v>
      </c>
      <c r="AA28">
        <v>1883.4613884720181</v>
      </c>
      <c r="AB28">
        <v>3.8220723007609934</v>
      </c>
      <c r="AC28" s="10">
        <v>12221710.950000001</v>
      </c>
      <c r="AD28" s="13">
        <v>34675.943737137393</v>
      </c>
      <c r="AE28" s="1">
        <f t="shared" si="0"/>
        <v>12221710950000.002</v>
      </c>
      <c r="AF28" s="14">
        <f t="shared" si="1"/>
        <v>12221.710950000002</v>
      </c>
      <c r="AG28">
        <f t="shared" si="2"/>
        <v>35.245503460979322</v>
      </c>
      <c r="AI28">
        <v>35.245503460979322</v>
      </c>
    </row>
    <row r="29" spans="1:35" ht="15.75" thickBot="1" x14ac:dyDescent="0.3">
      <c r="A29">
        <v>2008</v>
      </c>
      <c r="B29">
        <v>7.9528125059999999</v>
      </c>
      <c r="C29">
        <v>63.247226759999997</v>
      </c>
      <c r="D29">
        <v>-2.8269283715189002</v>
      </c>
      <c r="E29">
        <v>12.490813492942101</v>
      </c>
      <c r="F29">
        <v>8.0835754918884799</v>
      </c>
      <c r="G29">
        <v>18.827941718526599</v>
      </c>
      <c r="H29">
        <v>8.7842541016635192</v>
      </c>
      <c r="I29">
        <v>101.43</v>
      </c>
      <c r="J29">
        <v>6530.6</v>
      </c>
      <c r="K29">
        <v>265883.49229999998</v>
      </c>
      <c r="L29">
        <v>3240.8</v>
      </c>
      <c r="M29">
        <v>2.6498677279999998</v>
      </c>
      <c r="N29">
        <v>3.6366194429999998</v>
      </c>
      <c r="O29">
        <v>2843.561248</v>
      </c>
      <c r="P29">
        <v>8085840.5710000005</v>
      </c>
      <c r="Q29">
        <v>150269622</v>
      </c>
      <c r="S29">
        <v>7.9528125059999999</v>
      </c>
      <c r="T29">
        <v>63.247226759999997</v>
      </c>
      <c r="V29">
        <v>62665438</v>
      </c>
      <c r="W29">
        <v>4.790010702501073</v>
      </c>
      <c r="X29">
        <v>6.7644727778479989</v>
      </c>
      <c r="Y29">
        <v>2172.7937709351459</v>
      </c>
      <c r="Z29">
        <v>311458.56241456443</v>
      </c>
      <c r="AA29">
        <v>2259.1140588853827</v>
      </c>
      <c r="AB29">
        <v>3.9725104927765358</v>
      </c>
      <c r="AC29" s="10">
        <v>16046719.920168882</v>
      </c>
      <c r="AD29" s="13">
        <v>39954.211885756005</v>
      </c>
      <c r="AE29" s="1">
        <f t="shared" si="0"/>
        <v>16046719920168.883</v>
      </c>
      <c r="AF29" s="14">
        <f t="shared" si="1"/>
        <v>16046.719920168884</v>
      </c>
      <c r="AG29">
        <f t="shared" si="2"/>
        <v>40.16277424280684</v>
      </c>
      <c r="AI29">
        <v>40.16277424280684</v>
      </c>
    </row>
    <row r="30" spans="1:35" ht="15.75" thickBot="1" x14ac:dyDescent="0.3">
      <c r="A30">
        <v>2009</v>
      </c>
      <c r="B30">
        <v>8.2476040899999994</v>
      </c>
      <c r="C30">
        <v>68.022973219999997</v>
      </c>
      <c r="D30">
        <v>-1.9315582070480799</v>
      </c>
      <c r="E30">
        <v>12.548324721651699</v>
      </c>
      <c r="F30">
        <v>8.1469986973899893</v>
      </c>
      <c r="G30">
        <v>18.854570930974401</v>
      </c>
      <c r="H30">
        <v>8.0683716297581505</v>
      </c>
      <c r="I30">
        <v>63.35</v>
      </c>
      <c r="J30">
        <v>3191.9</v>
      </c>
      <c r="K30">
        <v>281623.04100000003</v>
      </c>
      <c r="L30">
        <v>3453</v>
      </c>
      <c r="M30">
        <v>2.6629212450000002</v>
      </c>
      <c r="N30">
        <v>3.693196377</v>
      </c>
      <c r="O30">
        <v>3818.4661500000002</v>
      </c>
      <c r="P30">
        <v>14580683.74</v>
      </c>
      <c r="Q30">
        <v>154324939</v>
      </c>
      <c r="S30">
        <v>8.2476040899999994</v>
      </c>
      <c r="T30">
        <v>68.022973219999997</v>
      </c>
      <c r="V30">
        <v>65723905</v>
      </c>
      <c r="W30">
        <v>4.7652642563386411</v>
      </c>
      <c r="X30">
        <v>8.0369251018968413</v>
      </c>
      <c r="Y30">
        <v>2285.7346005514451</v>
      </c>
      <c r="Z30">
        <v>327648.03649201506</v>
      </c>
      <c r="AA30">
        <v>1911.6078658876922</v>
      </c>
      <c r="AB30">
        <v>5.1979544090689558</v>
      </c>
      <c r="AC30" s="10">
        <v>14032821.317502607</v>
      </c>
      <c r="AD30" s="13">
        <v>43461.458620731784</v>
      </c>
      <c r="AE30" s="1">
        <f t="shared" si="0"/>
        <v>14032821317502.607</v>
      </c>
      <c r="AF30" s="14">
        <f t="shared" si="1"/>
        <v>14032.821317502607</v>
      </c>
      <c r="AG30">
        <f t="shared" si="2"/>
        <v>32.28796677065214</v>
      </c>
      <c r="AI30">
        <v>32.28796677065214</v>
      </c>
    </row>
    <row r="31" spans="1:35" ht="15.75" thickBot="1" x14ac:dyDescent="0.3">
      <c r="A31">
        <v>2010</v>
      </c>
      <c r="B31">
        <v>8.5643934020000003</v>
      </c>
      <c r="C31">
        <v>73.348834339999996</v>
      </c>
      <c r="D31">
        <v>-0.77563206375965799</v>
      </c>
      <c r="E31">
        <v>12.7499942326727</v>
      </c>
      <c r="F31">
        <v>8.3415532627459896</v>
      </c>
      <c r="G31">
        <v>18.8812853592793</v>
      </c>
      <c r="H31">
        <v>8.5934317494020291</v>
      </c>
      <c r="I31">
        <v>81.05</v>
      </c>
      <c r="J31">
        <v>5396.1</v>
      </c>
      <c r="K31">
        <v>344549.90899999999</v>
      </c>
      <c r="L31">
        <v>4194.6000000000004</v>
      </c>
      <c r="M31">
        <v>2.6714428300000002</v>
      </c>
      <c r="N31">
        <v>3.7363774759999999</v>
      </c>
      <c r="O31">
        <v>5241.6593759999996</v>
      </c>
      <c r="P31">
        <v>27474993.02</v>
      </c>
      <c r="Q31">
        <v>158503203</v>
      </c>
      <c r="S31">
        <v>8.5643934020000003</v>
      </c>
      <c r="T31">
        <v>73.348834339999996</v>
      </c>
      <c r="V31">
        <v>68917193</v>
      </c>
      <c r="W31">
        <v>4.7442972299535073</v>
      </c>
      <c r="X31">
        <v>8.0056559152817783</v>
      </c>
      <c r="Y31">
        <v>2403.6452564993833</v>
      </c>
      <c r="Z31">
        <v>344549.90904253209</v>
      </c>
      <c r="AA31">
        <v>2280.4373373812596</v>
      </c>
      <c r="AB31">
        <v>5.1585453499059639</v>
      </c>
      <c r="AC31" s="10">
        <v>20074315.120418403</v>
      </c>
      <c r="AD31" s="13">
        <v>55469.350306577951</v>
      </c>
      <c r="AE31" s="1">
        <f t="shared" si="0"/>
        <v>20074315120418.402</v>
      </c>
      <c r="AF31" s="14">
        <f t="shared" si="1"/>
        <v>20074.315120418403</v>
      </c>
      <c r="AG31">
        <f t="shared" si="2"/>
        <v>36.189922920438185</v>
      </c>
      <c r="AI31">
        <v>36.189922920438185</v>
      </c>
    </row>
    <row r="32" spans="1:35" ht="15.75" thickBot="1" x14ac:dyDescent="0.3">
      <c r="A32">
        <v>2011</v>
      </c>
      <c r="B32">
        <v>8.7825825420000001</v>
      </c>
      <c r="C32">
        <v>77.133756099999999</v>
      </c>
      <c r="D32">
        <v>0.13724038156962501</v>
      </c>
      <c r="E32">
        <v>12.868227992764799</v>
      </c>
      <c r="F32">
        <v>8.4578889475170893</v>
      </c>
      <c r="G32">
        <v>18.908064214976999</v>
      </c>
      <c r="H32">
        <v>9.0914442170323202</v>
      </c>
      <c r="I32">
        <v>113.65</v>
      </c>
      <c r="J32">
        <v>8879</v>
      </c>
      <c r="K32">
        <v>387793.39620000002</v>
      </c>
      <c r="L32">
        <v>4712.1000000000004</v>
      </c>
      <c r="M32">
        <v>2.6778855699999999</v>
      </c>
      <c r="N32">
        <v>3.7594165620000002</v>
      </c>
      <c r="O32">
        <v>6519.6928289999996</v>
      </c>
      <c r="P32">
        <v>42506394.579999998</v>
      </c>
      <c r="Q32">
        <v>162805080</v>
      </c>
      <c r="S32">
        <v>8.7825825420000001</v>
      </c>
      <c r="T32">
        <v>77.133756099999999</v>
      </c>
      <c r="V32">
        <v>72230102</v>
      </c>
      <c r="W32">
        <v>4.6951201767797714</v>
      </c>
      <c r="X32">
        <v>5.3079242036664169</v>
      </c>
      <c r="Y32">
        <v>2464.3450444745963</v>
      </c>
      <c r="Z32">
        <v>353250.90448651847</v>
      </c>
      <c r="AA32">
        <v>2487.5980168037877</v>
      </c>
      <c r="AB32">
        <v>2.5253222292716657</v>
      </c>
      <c r="AC32" s="10">
        <v>26107280.352355406</v>
      </c>
      <c r="AD32" s="13">
        <v>63713.359394984443</v>
      </c>
      <c r="AE32" s="1">
        <f t="shared" si="0"/>
        <v>26107280352355.406</v>
      </c>
      <c r="AF32" s="14">
        <f t="shared" si="1"/>
        <v>26107.280352355407</v>
      </c>
      <c r="AG32">
        <f t="shared" si="2"/>
        <v>40.976147860146561</v>
      </c>
      <c r="AI32">
        <v>40.976147860146561</v>
      </c>
    </row>
    <row r="33" spans="1:35" ht="15.75" thickBot="1" x14ac:dyDescent="0.3">
      <c r="A33">
        <v>2012</v>
      </c>
      <c r="B33">
        <v>8.9312136290000002</v>
      </c>
      <c r="C33">
        <v>79.766576880000002</v>
      </c>
      <c r="D33">
        <v>0.81361268041645396</v>
      </c>
      <c r="E33">
        <v>12.9776831303933</v>
      </c>
      <c r="F33">
        <v>8.4349630931472603</v>
      </c>
      <c r="G33">
        <v>18.934873510525001</v>
      </c>
      <c r="H33">
        <v>8.9904415508268603</v>
      </c>
      <c r="I33">
        <v>114.21</v>
      </c>
      <c r="J33">
        <v>8026</v>
      </c>
      <c r="K33">
        <v>432649.46539999999</v>
      </c>
      <c r="L33">
        <v>4605.3</v>
      </c>
      <c r="M33">
        <v>2.6809295550000001</v>
      </c>
      <c r="N33">
        <v>3.6416647389999999</v>
      </c>
      <c r="O33">
        <v>7564.4402280000004</v>
      </c>
      <c r="P33">
        <v>57220755.960000001</v>
      </c>
      <c r="Q33">
        <v>167228803</v>
      </c>
      <c r="S33">
        <v>8.9312136290000002</v>
      </c>
      <c r="T33">
        <v>79.766576880000002</v>
      </c>
      <c r="V33">
        <v>75664344</v>
      </c>
      <c r="W33">
        <v>4.6450148089545404</v>
      </c>
      <c r="X33">
        <v>4.2300611751055328</v>
      </c>
      <c r="Y33">
        <v>2500.6411807482341</v>
      </c>
      <c r="Z33">
        <v>358453.76477460045</v>
      </c>
      <c r="AA33">
        <v>2723.8221909385916</v>
      </c>
      <c r="AB33">
        <v>1.4728512289713223</v>
      </c>
      <c r="AC33" s="10">
        <v>24782521.342672233</v>
      </c>
      <c r="AD33" s="13">
        <v>72599.629972171591</v>
      </c>
      <c r="AE33" s="1">
        <f t="shared" si="0"/>
        <v>24782521342672.234</v>
      </c>
      <c r="AF33" s="14">
        <f t="shared" si="1"/>
        <v>24782.521342672233</v>
      </c>
      <c r="AG33">
        <f t="shared" si="2"/>
        <v>34.135878312563996</v>
      </c>
      <c r="AI33">
        <v>34.135878312563996</v>
      </c>
    </row>
    <row r="34" spans="1:35" ht="15.75" thickBot="1" x14ac:dyDescent="0.3">
      <c r="A34">
        <v>2013</v>
      </c>
      <c r="B34">
        <v>9.0485636199999995</v>
      </c>
      <c r="C34">
        <v>81.876503580000005</v>
      </c>
      <c r="D34">
        <v>1.37884764540086</v>
      </c>
      <c r="E34">
        <v>13.0639506934611</v>
      </c>
      <c r="F34">
        <v>8.5535829781991009</v>
      </c>
      <c r="G34">
        <v>18.961642589628799</v>
      </c>
      <c r="H34">
        <v>8.82602991794041</v>
      </c>
      <c r="I34">
        <v>111.95</v>
      </c>
      <c r="J34">
        <v>6809.2</v>
      </c>
      <c r="K34">
        <v>471630.29930000001</v>
      </c>
      <c r="L34">
        <v>5185.3</v>
      </c>
      <c r="M34">
        <v>2.6769079100000002</v>
      </c>
      <c r="N34">
        <v>3.7118338319999999</v>
      </c>
      <c r="O34">
        <v>8506.3108470000006</v>
      </c>
      <c r="P34">
        <v>72357324.230000004</v>
      </c>
      <c r="Q34">
        <v>171765819</v>
      </c>
      <c r="S34">
        <v>9.0485636199999995</v>
      </c>
      <c r="T34">
        <v>81.876503580000005</v>
      </c>
      <c r="V34">
        <v>79214960</v>
      </c>
      <c r="W34">
        <v>4.5858137565091202</v>
      </c>
      <c r="X34">
        <v>6.6713353928837762</v>
      </c>
      <c r="Y34">
        <v>2597.0089570520418</v>
      </c>
      <c r="Z34">
        <v>372267.5788015775</v>
      </c>
      <c r="AA34">
        <v>2961.5494217594737</v>
      </c>
      <c r="AB34">
        <v>3.8537226790359824</v>
      </c>
      <c r="AC34" s="10">
        <v>24579472.816230517</v>
      </c>
      <c r="AD34" s="13">
        <v>81009.964617026097</v>
      </c>
      <c r="AE34" s="1">
        <f t="shared" si="0"/>
        <v>24579472816230.516</v>
      </c>
      <c r="AF34" s="14">
        <f t="shared" si="1"/>
        <v>24579.472816230515</v>
      </c>
      <c r="AG34">
        <f t="shared" si="2"/>
        <v>30.341295583117162</v>
      </c>
      <c r="AI34">
        <v>30.341295583117162</v>
      </c>
    </row>
    <row r="35" spans="1:35" ht="15.75" thickBot="1" x14ac:dyDescent="0.3">
      <c r="A35">
        <v>2014</v>
      </c>
      <c r="B35">
        <v>9.1627796270000008</v>
      </c>
      <c r="C35">
        <v>83.956530479999998</v>
      </c>
      <c r="D35">
        <v>1.9554358104171401</v>
      </c>
      <c r="E35">
        <v>13.144059026118001</v>
      </c>
      <c r="F35">
        <v>8.4310686937601105</v>
      </c>
      <c r="G35">
        <v>18.988292654660999</v>
      </c>
      <c r="H35">
        <v>8.8237657105480398</v>
      </c>
      <c r="I35">
        <v>101.35</v>
      </c>
      <c r="J35">
        <v>6793.8</v>
      </c>
      <c r="K35">
        <v>510966.3553</v>
      </c>
      <c r="L35">
        <v>4587.3999999999996</v>
      </c>
      <c r="M35">
        <v>2.6650065029999999</v>
      </c>
      <c r="N35">
        <v>3.5437409149999999</v>
      </c>
      <c r="O35">
        <v>9535.525474</v>
      </c>
      <c r="P35">
        <v>90926246.069999903</v>
      </c>
      <c r="Q35">
        <v>176404931</v>
      </c>
      <c r="S35">
        <v>9.1627796270000008</v>
      </c>
      <c r="T35">
        <v>83.956530479999998</v>
      </c>
      <c r="V35">
        <v>82878565</v>
      </c>
      <c r="W35">
        <v>4.5211294300082425</v>
      </c>
      <c r="X35">
        <v>6.3097186557238274</v>
      </c>
      <c r="Y35">
        <v>2688.2672430577036</v>
      </c>
      <c r="Z35">
        <v>385348.97426024894</v>
      </c>
      <c r="AA35">
        <v>3098.9857906393822</v>
      </c>
      <c r="AB35">
        <v>3.5139765597594419</v>
      </c>
      <c r="AC35" s="10">
        <v>23416544.549919002</v>
      </c>
      <c r="AD35" s="13">
        <v>90136.984651820749</v>
      </c>
      <c r="AE35" s="1">
        <f t="shared" si="0"/>
        <v>23416544549919</v>
      </c>
      <c r="AF35" s="14">
        <f t="shared" si="1"/>
        <v>23416.544549918999</v>
      </c>
      <c r="AG35">
        <f t="shared" si="2"/>
        <v>25.978841693420229</v>
      </c>
      <c r="AI35">
        <v>25.978841693420229</v>
      </c>
    </row>
    <row r="36" spans="1:35" ht="15.75" thickBot="1" x14ac:dyDescent="0.3">
      <c r="A36">
        <v>2015</v>
      </c>
      <c r="B36">
        <v>9.3009582749999904</v>
      </c>
      <c r="C36">
        <v>86.507824830000004</v>
      </c>
      <c r="D36">
        <v>2.6878683633060598</v>
      </c>
      <c r="E36">
        <v>13.1720004460869</v>
      </c>
      <c r="F36">
        <v>8.5149707235631293</v>
      </c>
      <c r="G36">
        <v>19.014766715385498</v>
      </c>
      <c r="H36">
        <v>8.2506461914944094</v>
      </c>
      <c r="I36">
        <v>54.41</v>
      </c>
      <c r="J36">
        <v>3830.1</v>
      </c>
      <c r="K36">
        <v>525444.81319999998</v>
      </c>
      <c r="L36">
        <v>4988.8999999999996</v>
      </c>
      <c r="M36">
        <v>2.6474060719999999</v>
      </c>
      <c r="N36">
        <v>3.5994047199999999</v>
      </c>
      <c r="O36">
        <v>10948.505859999999</v>
      </c>
      <c r="P36">
        <v>119869780.5</v>
      </c>
      <c r="Q36">
        <v>181137454</v>
      </c>
      <c r="S36">
        <v>9.3009582749999904</v>
      </c>
      <c r="T36">
        <v>86.507824830000004</v>
      </c>
      <c r="V36">
        <v>86652535</v>
      </c>
      <c r="W36">
        <v>4.4529807187668089</v>
      </c>
      <c r="X36">
        <v>2.6526932954183451</v>
      </c>
      <c r="Y36">
        <v>2687.4800564321158</v>
      </c>
      <c r="Z36">
        <v>385236.13519653422</v>
      </c>
      <c r="AA36">
        <v>2687.4800564321158</v>
      </c>
      <c r="AB36">
        <v>-2.928230545606425E-2</v>
      </c>
      <c r="AC36" s="10">
        <v>19822402.772422329</v>
      </c>
      <c r="AD36" s="13">
        <v>95177.735683725128</v>
      </c>
      <c r="AE36" s="1">
        <f t="shared" si="0"/>
        <v>19822402772422.328</v>
      </c>
      <c r="AF36" s="14">
        <f t="shared" si="1"/>
        <v>19822.402772422327</v>
      </c>
      <c r="AG36">
        <f t="shared" si="2"/>
        <v>20.826722373698843</v>
      </c>
      <c r="AI36">
        <v>20.826722373698843</v>
      </c>
    </row>
    <row r="37" spans="1:35" ht="15.75" thickBot="1" x14ac:dyDescent="0.3">
      <c r="A37">
        <v>2016</v>
      </c>
      <c r="B37">
        <v>9.5844602650000006</v>
      </c>
      <c r="C37">
        <v>91.861878570000002</v>
      </c>
      <c r="D37">
        <v>4.3101520615556401</v>
      </c>
      <c r="E37">
        <v>13.220575962788001</v>
      </c>
      <c r="F37">
        <v>8.6756659461781993</v>
      </c>
      <c r="G37">
        <v>19.0410434668959</v>
      </c>
      <c r="H37">
        <v>7.8987452367564899</v>
      </c>
      <c r="I37">
        <v>44.54</v>
      </c>
      <c r="J37">
        <v>2693.9</v>
      </c>
      <c r="K37">
        <v>551598.64190000005</v>
      </c>
      <c r="L37">
        <v>5858.6</v>
      </c>
      <c r="M37">
        <v>2.627675151</v>
      </c>
      <c r="N37">
        <v>3.6689468779999999</v>
      </c>
      <c r="O37">
        <v>14537.114299999999</v>
      </c>
      <c r="P37">
        <v>211327692.09999999</v>
      </c>
      <c r="Q37">
        <v>185960244</v>
      </c>
      <c r="S37">
        <v>9.5844602650000006</v>
      </c>
      <c r="T37">
        <v>91.861878570000002</v>
      </c>
      <c r="V37">
        <v>90531026</v>
      </c>
      <c r="W37">
        <v>4.3786349323061531</v>
      </c>
      <c r="X37">
        <v>-1.6168689499181568</v>
      </c>
      <c r="Y37">
        <v>2575.4554493500959</v>
      </c>
      <c r="Z37">
        <v>369177.99680183257</v>
      </c>
      <c r="AA37">
        <v>2176.0027720151456</v>
      </c>
      <c r="AB37">
        <v>-4.1683884058564047</v>
      </c>
      <c r="AC37" s="10">
        <v>18461823.596936606</v>
      </c>
      <c r="AD37" s="13">
        <v>102575.41803459034</v>
      </c>
      <c r="AE37" s="1">
        <f t="shared" si="0"/>
        <v>18461823596936.605</v>
      </c>
      <c r="AF37" s="14">
        <f t="shared" si="1"/>
        <v>18461.823596936607</v>
      </c>
      <c r="AG37">
        <f t="shared" si="2"/>
        <v>17.998292330342672</v>
      </c>
      <c r="AI37">
        <v>17.998292330342672</v>
      </c>
    </row>
    <row r="38" spans="1:35" ht="15.75" thickBot="1" x14ac:dyDescent="0.3">
      <c r="A38">
        <v>2017</v>
      </c>
      <c r="B38">
        <v>9.8188553049999996</v>
      </c>
      <c r="C38">
        <v>96.409919509999995</v>
      </c>
      <c r="D38">
        <v>5.7728235189396999</v>
      </c>
      <c r="E38">
        <v>13.307956635010299</v>
      </c>
      <c r="F38">
        <v>8.7728736303422092</v>
      </c>
      <c r="G38">
        <v>19.0671201374399</v>
      </c>
      <c r="H38">
        <v>8.3211296445057705</v>
      </c>
      <c r="I38">
        <v>54.31</v>
      </c>
      <c r="J38">
        <v>4109.8</v>
      </c>
      <c r="K38">
        <v>601966.2352</v>
      </c>
      <c r="L38">
        <v>6456.7</v>
      </c>
      <c r="M38">
        <v>2.6076670540000002</v>
      </c>
      <c r="N38">
        <v>3.6607305430000001</v>
      </c>
      <c r="O38">
        <v>18377.002639999999</v>
      </c>
      <c r="P38">
        <v>337714226</v>
      </c>
      <c r="Q38">
        <v>190873247</v>
      </c>
      <c r="S38">
        <v>9.8188553049999996</v>
      </c>
      <c r="T38">
        <v>96.409919509999995</v>
      </c>
      <c r="V38">
        <v>94518523</v>
      </c>
      <c r="W38">
        <v>4.3103205191322331</v>
      </c>
      <c r="X38">
        <v>0.80588661954270435</v>
      </c>
      <c r="Y38">
        <v>2529.3852484534891</v>
      </c>
      <c r="Z38">
        <v>362574.07574252662</v>
      </c>
      <c r="AA38">
        <v>1968.565398474444</v>
      </c>
      <c r="AB38">
        <v>-1.7888176209078921</v>
      </c>
      <c r="AC38" s="11">
        <v>29688634.943973638</v>
      </c>
      <c r="AD38" s="13">
        <v>114899.24989771754</v>
      </c>
      <c r="AE38" s="1">
        <f t="shared" si="0"/>
        <v>29688634943973.637</v>
      </c>
      <c r="AF38" s="14">
        <f t="shared" si="1"/>
        <v>29688.634943973637</v>
      </c>
      <c r="AG38">
        <f t="shared" si="2"/>
        <v>25.838841394005822</v>
      </c>
      <c r="AI38">
        <v>25.838841394005822</v>
      </c>
    </row>
    <row r="39" spans="1:35" ht="15.75" thickBot="1" x14ac:dyDescent="0.3">
      <c r="A39">
        <v>2018</v>
      </c>
      <c r="B39">
        <v>9.9298178480000008</v>
      </c>
      <c r="C39">
        <v>98.601282490000003</v>
      </c>
      <c r="D39">
        <v>6.5035734932819702</v>
      </c>
      <c r="E39">
        <v>13.3985213441431</v>
      </c>
      <c r="F39">
        <v>8.9636338822493808</v>
      </c>
      <c r="G39">
        <v>19.092985650470599</v>
      </c>
      <c r="H39">
        <v>8.6207961634987793</v>
      </c>
      <c r="I39">
        <v>72.47</v>
      </c>
      <c r="J39">
        <v>5545.8</v>
      </c>
      <c r="K39">
        <v>659028.02830000001</v>
      </c>
      <c r="L39">
        <v>7813.7</v>
      </c>
      <c r="M39">
        <v>2.5865513029999998</v>
      </c>
      <c r="N39">
        <v>3.7541112330000002</v>
      </c>
      <c r="O39">
        <v>20533.599999999999</v>
      </c>
      <c r="P39">
        <v>421628729</v>
      </c>
      <c r="Q39">
        <v>195874685</v>
      </c>
      <c r="S39">
        <v>9.9298178480000008</v>
      </c>
      <c r="T39">
        <v>98.601282490000003</v>
      </c>
      <c r="V39">
        <v>98611151</v>
      </c>
      <c r="W39">
        <v>4.2388522646168534</v>
      </c>
      <c r="X39">
        <v>1.9227573415730177</v>
      </c>
      <c r="Y39">
        <v>2512.192391965099</v>
      </c>
      <c r="Z39">
        <v>360109.57016574143</v>
      </c>
      <c r="AA39">
        <v>2027.7785486384198</v>
      </c>
      <c r="AB39">
        <v>-0.67972470776848581</v>
      </c>
      <c r="AC39" s="11">
        <v>38094836.051712178</v>
      </c>
      <c r="AD39" s="13">
        <v>129086.90745094602</v>
      </c>
      <c r="AE39" s="1">
        <f t="shared" si="0"/>
        <v>38094836051712.18</v>
      </c>
      <c r="AF39" s="14">
        <f t="shared" si="1"/>
        <v>38094.836051712176</v>
      </c>
      <c r="AG39">
        <f t="shared" si="2"/>
        <v>29.510999065639943</v>
      </c>
      <c r="AI39">
        <v>29.510999065639943</v>
      </c>
    </row>
    <row r="40" spans="1:35" ht="15.75" thickBot="1" x14ac:dyDescent="0.3">
      <c r="A40">
        <v>2019</v>
      </c>
      <c r="B40">
        <v>10.05599688</v>
      </c>
      <c r="C40">
        <v>101.12307319999999</v>
      </c>
      <c r="D40">
        <v>7.3644547630530903</v>
      </c>
      <c r="E40">
        <v>13.4935186600216</v>
      </c>
      <c r="F40">
        <v>9.1813851875207604</v>
      </c>
      <c r="G40">
        <v>19.118634370024399</v>
      </c>
      <c r="H40">
        <v>8.6191539343907007</v>
      </c>
      <c r="I40">
        <v>64.95</v>
      </c>
      <c r="J40">
        <v>5536.7</v>
      </c>
      <c r="K40">
        <v>724704.06189999997</v>
      </c>
      <c r="L40">
        <v>9714.6</v>
      </c>
      <c r="M40">
        <v>2.5648719550000001</v>
      </c>
      <c r="N40">
        <v>3.8730600040000001</v>
      </c>
      <c r="O40">
        <v>23295.066429999999</v>
      </c>
      <c r="P40">
        <v>542660120.10000002</v>
      </c>
      <c r="Q40">
        <v>200963603</v>
      </c>
      <c r="S40">
        <v>10.05599688</v>
      </c>
      <c r="T40">
        <v>101.12307319999999</v>
      </c>
      <c r="V40">
        <v>102806950</v>
      </c>
      <c r="W40">
        <v>4.1668609219393415</v>
      </c>
      <c r="X40">
        <v>2.2084292771582028</v>
      </c>
      <c r="Y40">
        <v>2502.6522810089959</v>
      </c>
      <c r="Z40">
        <v>358742.04542252357</v>
      </c>
      <c r="AA40">
        <v>2229.8586518612988</v>
      </c>
      <c r="AB40">
        <v>-0.37975240218926842</v>
      </c>
      <c r="AC40" s="11">
        <v>47670497.815865979</v>
      </c>
      <c r="AD40" s="13">
        <v>145639.13937913018</v>
      </c>
      <c r="AE40" s="1">
        <f t="shared" si="0"/>
        <v>47670497815865.977</v>
      </c>
      <c r="AF40" s="14">
        <f t="shared" si="1"/>
        <v>47670.49781586598</v>
      </c>
      <c r="AG40">
        <f t="shared" si="2"/>
        <v>32.731927707818542</v>
      </c>
      <c r="AI40">
        <v>32.731927707818542</v>
      </c>
    </row>
    <row r="41" spans="1:35" ht="15.75" thickBot="1" x14ac:dyDescent="0.3">
      <c r="A41">
        <v>2020</v>
      </c>
      <c r="B41">
        <v>10.26567988</v>
      </c>
      <c r="C41">
        <v>105.38418350000001</v>
      </c>
      <c r="D41">
        <v>8.8654830697508604</v>
      </c>
      <c r="E41">
        <v>13.5255467078367</v>
      </c>
      <c r="F41">
        <v>9.2266663745749504</v>
      </c>
      <c r="G41">
        <v>19.144064104078101</v>
      </c>
      <c r="H41">
        <v>8.4622088830834699</v>
      </c>
      <c r="I41">
        <v>42.31</v>
      </c>
      <c r="J41">
        <v>4732.5</v>
      </c>
      <c r="K41">
        <v>748290.61769999994</v>
      </c>
      <c r="L41">
        <v>10164.6</v>
      </c>
      <c r="M41">
        <v>2.5429734050000001</v>
      </c>
      <c r="N41">
        <v>3.8427693060000001</v>
      </c>
      <c r="O41">
        <v>28729.5</v>
      </c>
      <c r="P41">
        <v>825384392</v>
      </c>
      <c r="Q41">
        <v>206139587</v>
      </c>
      <c r="S41">
        <v>10.26567988</v>
      </c>
      <c r="T41">
        <v>105.38418350000001</v>
      </c>
      <c r="V41">
        <v>107106007</v>
      </c>
      <c r="W41">
        <v>4.0966105909578401</v>
      </c>
      <c r="X41">
        <v>-1.7942530823359135</v>
      </c>
      <c r="Y41">
        <v>2396.0364622319375</v>
      </c>
      <c r="Z41">
        <v>343459.22839168197</v>
      </c>
      <c r="AA41">
        <v>2097.0924728902164</v>
      </c>
      <c r="AB41">
        <v>-4.2601131442068976</v>
      </c>
      <c r="AC41" s="12">
        <v>35642583.082524985</v>
      </c>
      <c r="AD41" s="13">
        <v>154252.31889790518</v>
      </c>
      <c r="AE41" s="1">
        <f t="shared" si="0"/>
        <v>35642583082524.984</v>
      </c>
      <c r="AF41" s="14">
        <f t="shared" si="1"/>
        <v>35642.583082524987</v>
      </c>
      <c r="AG41">
        <f t="shared" si="2"/>
        <v>23.106675696795005</v>
      </c>
      <c r="AI41">
        <v>23.106675696795005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I1" sqref="I1:J41"/>
    </sheetView>
  </sheetViews>
  <sheetFormatPr defaultRowHeight="15" x14ac:dyDescent="0.25"/>
  <cols>
    <col min="1" max="3" width="9.28515625" bestFit="1" customWidth="1"/>
    <col min="4" max="4" width="12" bestFit="1" customWidth="1"/>
    <col min="5" max="9" width="9.28515625" bestFit="1" customWidth="1"/>
    <col min="11" max="11" width="9.28515625" bestFit="1" customWidth="1"/>
    <col min="12" max="13" width="10.28515625" bestFit="1" customWidth="1"/>
  </cols>
  <sheetData>
    <row r="1" spans="1:4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14</v>
      </c>
      <c r="F1" s="16" t="s">
        <v>22</v>
      </c>
      <c r="G1" s="16" t="s">
        <v>23</v>
      </c>
      <c r="H1" s="16" t="s">
        <v>43</v>
      </c>
      <c r="I1" s="16" t="s">
        <v>41</v>
      </c>
      <c r="J1" s="16" t="s">
        <v>42</v>
      </c>
      <c r="K1" s="16" t="s">
        <v>45</v>
      </c>
      <c r="L1" s="16" t="s">
        <v>46</v>
      </c>
      <c r="M1" s="16" t="s">
        <v>44</v>
      </c>
      <c r="N1" s="16" t="s">
        <v>27</v>
      </c>
      <c r="O1" s="16" t="s">
        <v>28</v>
      </c>
      <c r="P1" s="2" t="s">
        <v>6</v>
      </c>
      <c r="Q1" s="2" t="s">
        <v>8</v>
      </c>
      <c r="R1" s="2" t="s">
        <v>7</v>
      </c>
      <c r="S1" s="2" t="s">
        <v>9</v>
      </c>
      <c r="T1" s="2" t="s">
        <v>40</v>
      </c>
      <c r="U1" t="s">
        <v>18</v>
      </c>
      <c r="V1" t="s">
        <v>24</v>
      </c>
      <c r="W1" t="s">
        <v>4</v>
      </c>
      <c r="X1" t="s">
        <v>19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13</v>
      </c>
      <c r="AF1" t="s">
        <v>38</v>
      </c>
      <c r="AG1" t="s">
        <v>5</v>
      </c>
      <c r="AH1" t="s">
        <v>15</v>
      </c>
      <c r="AI1" t="s">
        <v>25</v>
      </c>
      <c r="AJ1" t="s">
        <v>26</v>
      </c>
      <c r="AK1" s="2" t="s">
        <v>11</v>
      </c>
      <c r="AL1" t="s">
        <v>30</v>
      </c>
      <c r="AM1" t="s">
        <v>31</v>
      </c>
      <c r="AN1" t="s">
        <v>29</v>
      </c>
      <c r="AO1" t="s">
        <v>53</v>
      </c>
      <c r="AP1" t="s">
        <v>54</v>
      </c>
      <c r="AQ1" t="s">
        <v>55</v>
      </c>
      <c r="AR1" t="s">
        <v>34</v>
      </c>
    </row>
    <row r="2" spans="1:44" x14ac:dyDescent="0.25">
      <c r="A2" s="16">
        <v>1981</v>
      </c>
      <c r="B2" s="16">
        <v>11.4</v>
      </c>
      <c r="C2" s="16">
        <v>13.5238</v>
      </c>
      <c r="D2" s="16">
        <f>C2^2</f>
        <v>182.89316643999999</v>
      </c>
      <c r="E2" s="16">
        <f>LN(B2)</f>
        <v>2.4336133554004498</v>
      </c>
      <c r="F2" s="16">
        <f>LN(C2)</f>
        <v>2.6044510962121827</v>
      </c>
      <c r="G2" s="16">
        <f>LN(D2)</f>
        <v>5.2089021924243655</v>
      </c>
      <c r="H2" s="16">
        <f>F2^2</f>
        <v>6.7831655125608403</v>
      </c>
      <c r="I2" s="16">
        <f t="shared" ref="I2:I41" si="0">(B2/N2)*100</f>
        <v>8.1831590574624169</v>
      </c>
      <c r="J2" s="16">
        <f t="shared" ref="J2:J41" si="1">(C2/N2)*100</f>
        <v>9.7076672334482659</v>
      </c>
      <c r="K2">
        <f t="shared" ref="K2:K41" si="2">(D2/N2)*100</f>
        <v>131.28455013170765</v>
      </c>
      <c r="L2">
        <f>J2^2</f>
        <v>94.238803115365101</v>
      </c>
      <c r="M2" s="16">
        <v>0.70542198118432498</v>
      </c>
      <c r="N2" s="15">
        <v>139.31050245936586</v>
      </c>
      <c r="O2" s="15">
        <v>19748.534377321095</v>
      </c>
      <c r="P2" s="3">
        <v>35.93</v>
      </c>
      <c r="Q2" s="4">
        <v>36.18</v>
      </c>
      <c r="R2" s="4">
        <v>36.08</v>
      </c>
      <c r="S2" s="5"/>
      <c r="T2">
        <v>3.1479490351072701</v>
      </c>
      <c r="U2">
        <v>8.6</v>
      </c>
      <c r="V2">
        <f>LN(U2)</f>
        <v>2.1517622032594619</v>
      </c>
      <c r="W2">
        <v>1846.627385</v>
      </c>
      <c r="X2">
        <f>B2/M2</f>
        <v>16.160539796138291</v>
      </c>
      <c r="Y2">
        <f>C2/M2</f>
        <v>19.17122000833465</v>
      </c>
      <c r="Z2">
        <f>D2/M2</f>
        <v>259.26774514871613</v>
      </c>
      <c r="AA2">
        <f>LN(X2)</f>
        <v>2.7825724557614535</v>
      </c>
      <c r="AB2">
        <f>LN(Y2)</f>
        <v>2.9534101965731865</v>
      </c>
      <c r="AC2">
        <f>LN(Z2)</f>
        <v>5.5578612927853692</v>
      </c>
      <c r="AD2">
        <f>AB2^2</f>
        <v>8.7226317892224685</v>
      </c>
      <c r="AE2">
        <f>LN(W2)</f>
        <v>7.5211162191863252</v>
      </c>
      <c r="AF2">
        <v>2.7098296039999901</v>
      </c>
      <c r="AG2">
        <v>75440505</v>
      </c>
      <c r="AH2">
        <f>LN(AG2)</f>
        <v>18.138854890328577</v>
      </c>
      <c r="AI2">
        <v>17103117</v>
      </c>
      <c r="AJ2">
        <v>5.8506992485994189</v>
      </c>
      <c r="AK2" s="2">
        <v>22.670999999999999</v>
      </c>
      <c r="AL2">
        <v>2180.1976208296869</v>
      </c>
      <c r="AM2">
        <v>-15.450357198246294</v>
      </c>
      <c r="AN2">
        <v>-13.127880485069966</v>
      </c>
      <c r="AO2">
        <v>123.9</v>
      </c>
      <c r="AP2">
        <v>39250000</v>
      </c>
      <c r="AQ2">
        <v>98470001.220703095</v>
      </c>
      <c r="AR2">
        <v>0.61</v>
      </c>
    </row>
    <row r="3" spans="1:44" x14ac:dyDescent="0.25">
      <c r="A3" s="16">
        <v>1982</v>
      </c>
      <c r="B3" s="16">
        <v>11.9</v>
      </c>
      <c r="C3" s="16">
        <v>23.827000000000002</v>
      </c>
      <c r="D3" s="16">
        <f t="shared" ref="D3:D41" si="3">C3^2</f>
        <v>567.72592900000006</v>
      </c>
      <c r="E3" s="16">
        <f t="shared" ref="E3:E41" si="4">LN(B3)</f>
        <v>2.4765384001174837</v>
      </c>
      <c r="F3" s="16">
        <f t="shared" ref="F3:F41" si="5">LN(C3)</f>
        <v>3.170819391452512</v>
      </c>
      <c r="G3" s="16">
        <f t="shared" ref="G3:G41" si="6">LN(D3)</f>
        <v>6.341638782905024</v>
      </c>
      <c r="H3" s="16">
        <f t="shared" ref="H3:H41" si="7">F3^2</f>
        <v>10.054095613211279</v>
      </c>
      <c r="I3" s="16">
        <f t="shared" si="0"/>
        <v>7.9838329235459486</v>
      </c>
      <c r="J3" s="16">
        <f t="shared" si="1"/>
        <v>15.985780425994061</v>
      </c>
      <c r="K3">
        <f t="shared" si="2"/>
        <v>380.89319021016053</v>
      </c>
      <c r="L3">
        <f t="shared" ref="L3:L41" si="8">J3^2</f>
        <v>255.54517582809487</v>
      </c>
      <c r="M3" s="16">
        <v>0.80984243616640805</v>
      </c>
      <c r="N3" s="15">
        <v>149.05121529916386</v>
      </c>
      <c r="O3" s="15">
        <v>18404.964798428584</v>
      </c>
      <c r="P3" s="3">
        <v>32.97</v>
      </c>
      <c r="Q3" s="4">
        <v>33.29</v>
      </c>
      <c r="R3" s="4">
        <v>33.65</v>
      </c>
      <c r="S3" s="5"/>
      <c r="T3">
        <v>1.44716627435499</v>
      </c>
      <c r="U3">
        <v>7.8</v>
      </c>
      <c r="V3">
        <f t="shared" ref="V3:V41" si="9">LN(U3)</f>
        <v>2.0541237336955462</v>
      </c>
      <c r="W3">
        <v>1925.0413639999999</v>
      </c>
      <c r="X3">
        <f t="shared" ref="X3:X41" si="10">B3/M3</f>
        <v>14.694216391439834</v>
      </c>
      <c r="Y3">
        <f t="shared" ref="Y3:Y41" si="11">C3/M3</f>
        <v>29.421772601582937</v>
      </c>
      <c r="Z3">
        <f t="shared" ref="Z3:Z40" si="12">D3/M3</f>
        <v>701.03257577791658</v>
      </c>
      <c r="AA3">
        <f t="shared" ref="AA3:AA41" si="13">LN(X3)</f>
        <v>2.6874539736065861</v>
      </c>
      <c r="AB3">
        <f t="shared" ref="AB3:AB41" si="14">LN(Y3)</f>
        <v>3.3817349649416144</v>
      </c>
      <c r="AC3">
        <f t="shared" ref="AC3:AC41" si="15">LN(Z3)</f>
        <v>6.5525543563941264</v>
      </c>
      <c r="AD3">
        <f t="shared" ref="AD3:AD41" si="16">AB3^2</f>
        <v>11.436131373108662</v>
      </c>
      <c r="AE3">
        <f t="shared" ref="AE3:AE41" si="17">LN(W3)</f>
        <v>7.5627027342832331</v>
      </c>
      <c r="AF3">
        <v>2.5998185980000001</v>
      </c>
      <c r="AG3">
        <v>77427539</v>
      </c>
      <c r="AH3">
        <f t="shared" ref="AH3:AH41" si="18">LN(AG3)</f>
        <v>18.16485307631137</v>
      </c>
      <c r="AI3">
        <v>18109527</v>
      </c>
      <c r="AJ3">
        <v>5.7177425788217988</v>
      </c>
      <c r="AK3" s="2">
        <v>23.388999999999999</v>
      </c>
      <c r="AL3">
        <v>1843.9093526319555</v>
      </c>
      <c r="AM3">
        <v>-9.1951067680429048</v>
      </c>
      <c r="AN3">
        <v>-6.8033888146931929</v>
      </c>
      <c r="AO3">
        <v>122.9</v>
      </c>
      <c r="AP3">
        <v>34950000.762939505</v>
      </c>
      <c r="AQ3">
        <v>86599998.474121094</v>
      </c>
      <c r="AR3">
        <v>0.67</v>
      </c>
    </row>
    <row r="4" spans="1:44" x14ac:dyDescent="0.25">
      <c r="A4" s="16">
        <v>1983</v>
      </c>
      <c r="B4" s="16">
        <v>9.6</v>
      </c>
      <c r="C4" s="16">
        <v>32.799100000000003</v>
      </c>
      <c r="D4" s="16">
        <f t="shared" si="3"/>
        <v>1075.7809608100001</v>
      </c>
      <c r="E4" s="16">
        <f t="shared" si="4"/>
        <v>2.2617630984737906</v>
      </c>
      <c r="F4" s="16">
        <f t="shared" si="5"/>
        <v>3.4904010759892508</v>
      </c>
      <c r="G4" s="16">
        <f t="shared" si="6"/>
        <v>6.9808021519785015</v>
      </c>
      <c r="H4" s="16">
        <f t="shared" si="7"/>
        <v>12.18289967126692</v>
      </c>
      <c r="I4" s="16">
        <f t="shared" si="0"/>
        <v>6.0472372081502037</v>
      </c>
      <c r="J4" s="16">
        <f t="shared" si="1"/>
        <v>20.660826866024934</v>
      </c>
      <c r="K4">
        <f t="shared" si="2"/>
        <v>677.65652646143849</v>
      </c>
      <c r="L4">
        <f t="shared" si="8"/>
        <v>426.86976678785766</v>
      </c>
      <c r="M4" s="16">
        <v>0.96832009670710562</v>
      </c>
      <c r="N4" s="15">
        <v>158.7501807777862</v>
      </c>
      <c r="O4" s="15">
        <v>16394.390792635219</v>
      </c>
      <c r="P4" s="3">
        <v>29.55</v>
      </c>
      <c r="Q4" s="4">
        <v>29.54</v>
      </c>
      <c r="R4" s="4">
        <v>30.3</v>
      </c>
      <c r="S4" s="6">
        <v>29.9</v>
      </c>
      <c r="T4">
        <v>4.0463032715664902</v>
      </c>
      <c r="U4">
        <v>7.3</v>
      </c>
      <c r="V4">
        <f t="shared" si="9"/>
        <v>1.9878743481543455</v>
      </c>
      <c r="W4">
        <v>1998.998912</v>
      </c>
      <c r="X4">
        <f t="shared" si="10"/>
        <v>9.9140770006178833</v>
      </c>
      <c r="Y4">
        <f t="shared" si="11"/>
        <v>33.872166974058963</v>
      </c>
      <c r="Z4">
        <f t="shared" si="12"/>
        <v>1110.9765917988573</v>
      </c>
      <c r="AA4">
        <f t="shared" si="13"/>
        <v>2.2939556664249765</v>
      </c>
      <c r="AB4">
        <f t="shared" si="14"/>
        <v>3.5225936439404371</v>
      </c>
      <c r="AC4">
        <f t="shared" si="15"/>
        <v>7.0129947199296883</v>
      </c>
      <c r="AD4">
        <f t="shared" si="16"/>
        <v>12.408665980329566</v>
      </c>
      <c r="AE4">
        <f t="shared" si="17"/>
        <v>7.6004017902281156</v>
      </c>
      <c r="AF4">
        <v>2.5342746799999998</v>
      </c>
      <c r="AG4">
        <v>79414841</v>
      </c>
      <c r="AH4">
        <f t="shared" si="18"/>
        <v>18.190195823108734</v>
      </c>
      <c r="AI4">
        <v>19156448</v>
      </c>
      <c r="AJ4">
        <v>5.620121574779251</v>
      </c>
      <c r="AK4" s="2">
        <v>24.122</v>
      </c>
      <c r="AL4">
        <v>1222.6293041459946</v>
      </c>
      <c r="AM4">
        <v>-13.153148796440689</v>
      </c>
      <c r="AN4">
        <v>-10.924085037995056</v>
      </c>
      <c r="AO4">
        <v>122.5</v>
      </c>
      <c r="AP4">
        <v>46750000</v>
      </c>
      <c r="AQ4">
        <v>111769996.64306599</v>
      </c>
      <c r="AR4">
        <v>0.72</v>
      </c>
    </row>
    <row r="5" spans="1:44" x14ac:dyDescent="0.25">
      <c r="A5" s="16">
        <v>1984</v>
      </c>
      <c r="B5" s="16">
        <v>9.9</v>
      </c>
      <c r="C5" s="16">
        <v>40.480800000000002</v>
      </c>
      <c r="D5" s="16">
        <f t="shared" si="3"/>
        <v>1638.6951686400002</v>
      </c>
      <c r="E5" s="16">
        <f t="shared" si="4"/>
        <v>2.2925347571405443</v>
      </c>
      <c r="F5" s="16">
        <f t="shared" si="5"/>
        <v>3.7008277876297777</v>
      </c>
      <c r="G5" s="16">
        <f t="shared" si="6"/>
        <v>7.4016555752595554</v>
      </c>
      <c r="H5" s="16">
        <f t="shared" si="7"/>
        <v>13.696126313692716</v>
      </c>
      <c r="I5" s="16">
        <f t="shared" si="0"/>
        <v>5.9690981798949529</v>
      </c>
      <c r="J5" s="16">
        <f t="shared" si="1"/>
        <v>24.407461575827437</v>
      </c>
      <c r="K5">
        <f t="shared" si="2"/>
        <v>988.03357055875529</v>
      </c>
      <c r="L5">
        <f t="shared" si="8"/>
        <v>595.72418057549271</v>
      </c>
      <c r="M5" s="16">
        <v>1.0230656623539587</v>
      </c>
      <c r="N5" s="15">
        <v>165.8541994391224</v>
      </c>
      <c r="O5" s="15">
        <v>16211.491162503688</v>
      </c>
      <c r="P5" s="3">
        <v>28.78</v>
      </c>
      <c r="Q5" s="4">
        <v>28.1400763358779</v>
      </c>
      <c r="R5" s="4">
        <v>29.3906730769231</v>
      </c>
      <c r="S5" s="6">
        <v>28.888000000000002</v>
      </c>
      <c r="T5">
        <v>9.0123569717682397</v>
      </c>
      <c r="U5">
        <v>8.3000000000000007</v>
      </c>
      <c r="V5">
        <f t="shared" si="9"/>
        <v>2.1162555148025524</v>
      </c>
      <c r="W5">
        <v>2036.3011730000001</v>
      </c>
      <c r="X5">
        <f t="shared" si="10"/>
        <v>9.6767982391484217</v>
      </c>
      <c r="Y5">
        <f t="shared" si="11"/>
        <v>39.568134763567613</v>
      </c>
      <c r="Z5">
        <f t="shared" si="12"/>
        <v>1601.7497497370282</v>
      </c>
      <c r="AA5">
        <f t="shared" si="13"/>
        <v>2.269731086156642</v>
      </c>
      <c r="AB5">
        <f t="shared" si="14"/>
        <v>3.6780241166458749</v>
      </c>
      <c r="AC5">
        <f t="shared" si="15"/>
        <v>7.3788519042756526</v>
      </c>
      <c r="AD5">
        <f t="shared" si="16"/>
        <v>13.527861402628668</v>
      </c>
      <c r="AE5">
        <f t="shared" si="17"/>
        <v>7.6188902906010902</v>
      </c>
      <c r="AF5">
        <v>2.5288808889999999</v>
      </c>
      <c r="AG5">
        <v>81448757</v>
      </c>
      <c r="AH5">
        <f t="shared" si="18"/>
        <v>18.215484631999626</v>
      </c>
      <c r="AI5">
        <v>20257935</v>
      </c>
      <c r="AJ5">
        <v>5.5907199515242736</v>
      </c>
      <c r="AK5" s="2">
        <v>24.872</v>
      </c>
      <c r="AL5">
        <v>902.21584991284362</v>
      </c>
      <c r="AM5">
        <v>-3.5849367286598977</v>
      </c>
      <c r="AN5">
        <v>-1.1156232179951644</v>
      </c>
      <c r="AO5">
        <v>122.5</v>
      </c>
      <c r="AP5">
        <v>32389999.3896484</v>
      </c>
      <c r="AQ5">
        <v>86699996.948242202</v>
      </c>
      <c r="AR5">
        <v>0.76</v>
      </c>
    </row>
    <row r="6" spans="1:44" x14ac:dyDescent="0.25">
      <c r="A6" s="16">
        <v>1985</v>
      </c>
      <c r="B6" s="16">
        <v>13</v>
      </c>
      <c r="C6" s="16">
        <v>45.249699999999997</v>
      </c>
      <c r="D6" s="16">
        <f t="shared" si="3"/>
        <v>2047.5353500899998</v>
      </c>
      <c r="E6" s="16">
        <f t="shared" si="4"/>
        <v>2.5649493574615367</v>
      </c>
      <c r="F6" s="16">
        <f t="shared" si="5"/>
        <v>3.8121960402897033</v>
      </c>
      <c r="G6" s="16">
        <f t="shared" si="6"/>
        <v>7.6243920805794074</v>
      </c>
      <c r="H6" s="16">
        <f t="shared" si="7"/>
        <v>14.532838649600492</v>
      </c>
      <c r="I6" s="16">
        <f t="shared" si="0"/>
        <v>6.9211297579617925</v>
      </c>
      <c r="J6" s="16">
        <f t="shared" si="1"/>
        <v>24.090695785295672</v>
      </c>
      <c r="K6">
        <f t="shared" si="2"/>
        <v>1090.0967570758937</v>
      </c>
      <c r="L6">
        <f t="shared" si="8"/>
        <v>580.36162341966269</v>
      </c>
      <c r="M6" s="16">
        <v>1.0939412896754723</v>
      </c>
      <c r="N6" s="15">
        <v>187.83060648509465</v>
      </c>
      <c r="O6" s="15">
        <v>17170.081087333005</v>
      </c>
      <c r="P6" s="3">
        <v>27.56</v>
      </c>
      <c r="Q6" s="4">
        <v>27.753639846743301</v>
      </c>
      <c r="R6" s="4">
        <v>27.9847</v>
      </c>
      <c r="S6" s="6">
        <v>27.765999999999998</v>
      </c>
      <c r="T6">
        <v>9.5567813088016091</v>
      </c>
      <c r="U6">
        <v>10.9</v>
      </c>
      <c r="V6">
        <f t="shared" si="9"/>
        <v>2.388762789235098</v>
      </c>
      <c r="W6">
        <v>2247.7784419999998</v>
      </c>
      <c r="X6">
        <f t="shared" si="10"/>
        <v>11.88363591601572</v>
      </c>
      <c r="Y6">
        <f t="shared" si="11"/>
        <v>41.363920008379729</v>
      </c>
      <c r="Z6">
        <f t="shared" si="12"/>
        <v>1871.7049712031803</v>
      </c>
      <c r="AA6">
        <f t="shared" si="13"/>
        <v>2.4751623206463456</v>
      </c>
      <c r="AB6">
        <f t="shared" si="14"/>
        <v>3.7224090034745125</v>
      </c>
      <c r="AC6">
        <f t="shared" si="15"/>
        <v>7.5346050437642162</v>
      </c>
      <c r="AD6">
        <f t="shared" si="16"/>
        <v>13.856328789148114</v>
      </c>
      <c r="AE6">
        <f t="shared" si="17"/>
        <v>7.7176976483272579</v>
      </c>
      <c r="AF6">
        <v>2.5624083739999999</v>
      </c>
      <c r="AG6">
        <v>83562776</v>
      </c>
      <c r="AH6">
        <f t="shared" si="18"/>
        <v>18.241108715737958</v>
      </c>
      <c r="AI6">
        <v>21421318</v>
      </c>
      <c r="AJ6">
        <v>5.5840025755296407</v>
      </c>
      <c r="AK6" s="2">
        <v>25.635000000000002</v>
      </c>
      <c r="AL6">
        <v>882.52000096669315</v>
      </c>
      <c r="AM6">
        <v>3.2335789931522214</v>
      </c>
      <c r="AN6">
        <v>5.9130274644103622</v>
      </c>
      <c r="AO6">
        <v>122.9</v>
      </c>
      <c r="AP6">
        <v>31709999.084472697</v>
      </c>
      <c r="AQ6">
        <v>83669998.168945298</v>
      </c>
      <c r="AR6">
        <v>0.89</v>
      </c>
    </row>
    <row r="7" spans="1:44" x14ac:dyDescent="0.25">
      <c r="A7" s="16">
        <v>1986</v>
      </c>
      <c r="B7" s="16">
        <v>16.2</v>
      </c>
      <c r="C7" s="16">
        <v>69.891099999999994</v>
      </c>
      <c r="D7" s="16">
        <f t="shared" si="3"/>
        <v>4884.7658592099988</v>
      </c>
      <c r="E7" s="16">
        <f t="shared" si="4"/>
        <v>2.7850112422383382</v>
      </c>
      <c r="F7" s="16">
        <f t="shared" si="5"/>
        <v>4.2469383163836385</v>
      </c>
      <c r="G7" s="16">
        <f t="shared" si="6"/>
        <v>8.4938766327672752</v>
      </c>
      <c r="H7" s="16">
        <f t="shared" si="7"/>
        <v>18.036485063167493</v>
      </c>
      <c r="I7" s="16">
        <f t="shared" si="0"/>
        <v>8.1767322097477351</v>
      </c>
      <c r="J7" s="16">
        <f t="shared" si="1"/>
        <v>35.276593120043202</v>
      </c>
      <c r="K7">
        <f t="shared" si="2"/>
        <v>2465.5198974122513</v>
      </c>
      <c r="L7">
        <f t="shared" si="8"/>
        <v>1244.4380221570793</v>
      </c>
      <c r="M7" s="16">
        <v>1.1531831615966865</v>
      </c>
      <c r="N7" s="15">
        <v>198.12315708086268</v>
      </c>
      <c r="O7" s="15">
        <v>17180.545439680533</v>
      </c>
      <c r="P7" s="3">
        <v>14.43</v>
      </c>
      <c r="Q7" s="7">
        <v>14.457115384615401</v>
      </c>
      <c r="R7" s="7">
        <v>15.051399999999999</v>
      </c>
      <c r="S7" s="6">
        <v>14.475</v>
      </c>
      <c r="T7">
        <v>4.2962772549832504</v>
      </c>
      <c r="U7">
        <v>8.1</v>
      </c>
      <c r="V7">
        <f t="shared" si="9"/>
        <v>2.0918640616783932</v>
      </c>
      <c r="W7">
        <v>2310.0324409999898</v>
      </c>
      <c r="X7">
        <f t="shared" si="10"/>
        <v>14.048071927766992</v>
      </c>
      <c r="Y7">
        <f t="shared" si="11"/>
        <v>60.6071111056022</v>
      </c>
      <c r="Z7">
        <f t="shared" si="12"/>
        <v>4235.8976629927529</v>
      </c>
      <c r="AA7">
        <f t="shared" si="13"/>
        <v>2.6424851570225196</v>
      </c>
      <c r="AB7">
        <f t="shared" si="14"/>
        <v>4.1044122311678199</v>
      </c>
      <c r="AC7">
        <f t="shared" si="15"/>
        <v>8.3513505475514567</v>
      </c>
      <c r="AD7">
        <f t="shared" si="16"/>
        <v>16.846199763360001</v>
      </c>
      <c r="AE7">
        <f t="shared" si="17"/>
        <v>7.7450168471401666</v>
      </c>
      <c r="AF7">
        <v>2.6029116989999999</v>
      </c>
      <c r="AG7">
        <v>85766396</v>
      </c>
      <c r="AH7">
        <f t="shared" si="18"/>
        <v>18.267137832729681</v>
      </c>
      <c r="AI7">
        <v>22654336</v>
      </c>
      <c r="AJ7">
        <v>5.5964674080502439</v>
      </c>
      <c r="AK7" s="2">
        <v>26.414000000000001</v>
      </c>
      <c r="AL7">
        <v>639.01312328842153</v>
      </c>
      <c r="AM7">
        <v>-2.5099485819697378</v>
      </c>
      <c r="AN7">
        <v>6.0945270405383667E-2</v>
      </c>
      <c r="AO7">
        <v>123.4</v>
      </c>
      <c r="AP7">
        <v>58119998.931884803</v>
      </c>
      <c r="AQ7">
        <v>115839996.337891</v>
      </c>
      <c r="AR7">
        <v>2.02</v>
      </c>
    </row>
    <row r="8" spans="1:44" x14ac:dyDescent="0.25">
      <c r="A8" s="16">
        <v>1987</v>
      </c>
      <c r="B8" s="16">
        <v>22</v>
      </c>
      <c r="C8" s="16">
        <v>137.57820000000001</v>
      </c>
      <c r="D8" s="16">
        <f t="shared" si="3"/>
        <v>18927.761115240002</v>
      </c>
      <c r="E8" s="16">
        <f t="shared" si="4"/>
        <v>3.0910424533583161</v>
      </c>
      <c r="F8" s="16">
        <f t="shared" si="5"/>
        <v>4.9241924827152905</v>
      </c>
      <c r="G8" s="16">
        <f t="shared" si="6"/>
        <v>9.8483849654305811</v>
      </c>
      <c r="H8" s="16">
        <f t="shared" si="7"/>
        <v>24.247671606829776</v>
      </c>
      <c r="I8" s="16">
        <f t="shared" si="0"/>
        <v>8.9913277299111716</v>
      </c>
      <c r="J8" s="16">
        <f t="shared" si="1"/>
        <v>56.227758395057506</v>
      </c>
      <c r="K8">
        <f t="shared" si="2"/>
        <v>7735.7137900269008</v>
      </c>
      <c r="L8">
        <f t="shared" si="8"/>
        <v>3161.5608141329599</v>
      </c>
      <c r="M8" s="16">
        <v>1.3800082421513291</v>
      </c>
      <c r="N8" s="15">
        <v>244.68021476753967</v>
      </c>
      <c r="O8" s="15">
        <v>17730.344449689837</v>
      </c>
      <c r="P8" s="3">
        <v>18.435039370078702</v>
      </c>
      <c r="Q8" s="7">
        <v>18.393869731800802</v>
      </c>
      <c r="R8" s="7">
        <v>19.1864541832669</v>
      </c>
      <c r="S8" s="6">
        <v>18.498999999999999</v>
      </c>
      <c r="T8">
        <v>9.5762094426884392</v>
      </c>
      <c r="U8">
        <v>19</v>
      </c>
      <c r="V8">
        <f t="shared" si="9"/>
        <v>2.9444389791664403</v>
      </c>
      <c r="W8">
        <v>2778.9402850000001</v>
      </c>
      <c r="X8">
        <f t="shared" si="10"/>
        <v>15.941933771137231</v>
      </c>
      <c r="Y8">
        <f t="shared" si="11"/>
        <v>99.693752397830565</v>
      </c>
      <c r="Z8">
        <f t="shared" si="12"/>
        <v>13715.687006139213</v>
      </c>
      <c r="AA8">
        <f t="shared" si="13"/>
        <v>2.7689529816336114</v>
      </c>
      <c r="AB8">
        <f t="shared" si="14"/>
        <v>4.6021030109905858</v>
      </c>
      <c r="AC8">
        <f t="shared" si="15"/>
        <v>9.5262954937058755</v>
      </c>
      <c r="AD8">
        <f t="shared" si="16"/>
        <v>21.179352123768616</v>
      </c>
      <c r="AE8">
        <f t="shared" si="17"/>
        <v>7.9298249415663307</v>
      </c>
      <c r="AF8">
        <v>2.6255174920000002</v>
      </c>
      <c r="AG8">
        <v>88048029</v>
      </c>
      <c r="AH8">
        <f t="shared" si="18"/>
        <v>18.293393007647424</v>
      </c>
      <c r="AI8">
        <v>23956988</v>
      </c>
      <c r="AJ8">
        <v>5.5908787342973314</v>
      </c>
      <c r="AK8" s="2">
        <v>27.209</v>
      </c>
      <c r="AL8">
        <v>598.26486213086173</v>
      </c>
      <c r="AM8">
        <v>0.52584854641861511</v>
      </c>
      <c r="AN8">
        <v>3.200125467143053</v>
      </c>
      <c r="AO8">
        <v>123.9</v>
      </c>
      <c r="AP8">
        <v>67620002.746582001</v>
      </c>
      <c r="AQ8">
        <v>112400001.52587901</v>
      </c>
      <c r="AR8">
        <v>4.0199999999999996</v>
      </c>
    </row>
    <row r="9" spans="1:44" x14ac:dyDescent="0.25">
      <c r="A9" s="16">
        <v>1988</v>
      </c>
      <c r="B9" s="16">
        <v>27.7</v>
      </c>
      <c r="C9" s="16">
        <v>180.98589999999999</v>
      </c>
      <c r="D9" s="16">
        <f t="shared" si="3"/>
        <v>32755.895998809996</v>
      </c>
      <c r="E9" s="16">
        <f t="shared" si="4"/>
        <v>3.3214324131932926</v>
      </c>
      <c r="F9" s="16">
        <f t="shared" si="5"/>
        <v>5.1984191276789335</v>
      </c>
      <c r="G9" s="16">
        <f t="shared" si="6"/>
        <v>10.396838255357867</v>
      </c>
      <c r="H9" s="16">
        <f t="shared" si="7"/>
        <v>27.023561427018205</v>
      </c>
      <c r="I9" s="16">
        <f t="shared" si="0"/>
        <v>8.776506610008072</v>
      </c>
      <c r="J9" s="16">
        <f t="shared" si="1"/>
        <v>57.343824825568944</v>
      </c>
      <c r="K9">
        <f t="shared" si="2"/>
        <v>10378.423745497939</v>
      </c>
      <c r="L9">
        <f t="shared" si="8"/>
        <v>3288.3142456255373</v>
      </c>
      <c r="M9" s="16">
        <v>1.6584542455991815</v>
      </c>
      <c r="N9" s="15">
        <v>315.61532658578517</v>
      </c>
      <c r="O9" s="15">
        <v>19030.692430815725</v>
      </c>
      <c r="P9" s="7">
        <v>14.9238416988417</v>
      </c>
      <c r="Q9" s="7">
        <v>14.9971042471043</v>
      </c>
      <c r="R9" s="7">
        <v>15.981673306772899</v>
      </c>
      <c r="S9" s="6">
        <v>15.113</v>
      </c>
      <c r="T9">
        <v>8.0992772272957207</v>
      </c>
      <c r="U9">
        <v>19.8</v>
      </c>
      <c r="V9">
        <f t="shared" si="9"/>
        <v>2.9856819377004897</v>
      </c>
      <c r="W9">
        <v>3491.5023609999998</v>
      </c>
      <c r="X9">
        <f t="shared" si="10"/>
        <v>16.702299791208464</v>
      </c>
      <c r="Y9">
        <f t="shared" si="11"/>
        <v>109.12926930619768</v>
      </c>
      <c r="Z9">
        <f t="shared" si="12"/>
        <v>19750.859021724562</v>
      </c>
      <c r="AA9">
        <f t="shared" si="13"/>
        <v>2.8155464219896866</v>
      </c>
      <c r="AB9">
        <f t="shared" si="14"/>
        <v>4.692533136475328</v>
      </c>
      <c r="AC9">
        <f t="shared" si="15"/>
        <v>9.8909522641542615</v>
      </c>
      <c r="AD9">
        <f t="shared" si="16"/>
        <v>22.01986723691898</v>
      </c>
      <c r="AE9">
        <f t="shared" si="17"/>
        <v>8.1580873984995232</v>
      </c>
      <c r="AF9">
        <v>2.6309581839999998</v>
      </c>
      <c r="AG9">
        <v>90395278</v>
      </c>
      <c r="AH9">
        <f t="shared" si="18"/>
        <v>18.319702589484862</v>
      </c>
      <c r="AI9">
        <v>25327853</v>
      </c>
      <c r="AJ9">
        <v>5.564464343908563</v>
      </c>
      <c r="AK9" s="2">
        <v>28.018999999999998</v>
      </c>
      <c r="AL9">
        <v>549.23743295303859</v>
      </c>
      <c r="AM9">
        <v>4.5469364991790115</v>
      </c>
      <c r="AN9">
        <v>7.3340254884255671</v>
      </c>
      <c r="AO9">
        <v>124.2</v>
      </c>
      <c r="AP9">
        <v>118080001.831055</v>
      </c>
      <c r="AQ9">
        <v>167600006.10351598</v>
      </c>
      <c r="AR9">
        <v>4.54</v>
      </c>
    </row>
    <row r="10" spans="1:44" x14ac:dyDescent="0.25">
      <c r="A10" s="16">
        <v>1989</v>
      </c>
      <c r="B10" s="16">
        <v>41</v>
      </c>
      <c r="C10" s="16">
        <v>287.44330000000002</v>
      </c>
      <c r="D10" s="16">
        <f t="shared" si="3"/>
        <v>82623.650714890013</v>
      </c>
      <c r="E10" s="16">
        <f t="shared" si="4"/>
        <v>3.713572066704308</v>
      </c>
      <c r="F10" s="16">
        <f t="shared" si="5"/>
        <v>5.6610256233961938</v>
      </c>
      <c r="G10" s="16">
        <f t="shared" si="6"/>
        <v>11.322051246792388</v>
      </c>
      <c r="H10" s="16">
        <f t="shared" si="7"/>
        <v>32.047211108748265</v>
      </c>
      <c r="I10" s="16">
        <f t="shared" si="0"/>
        <v>9.8828315563952511</v>
      </c>
      <c r="J10" s="16">
        <f t="shared" si="1"/>
        <v>69.286675997911885</v>
      </c>
      <c r="K10">
        <f t="shared" si="2"/>
        <v>19915.990794870588</v>
      </c>
      <c r="L10">
        <f t="shared" si="8"/>
        <v>4800.6434708396191</v>
      </c>
      <c r="M10" s="16">
        <v>2.1389030239247515</v>
      </c>
      <c r="N10" s="15">
        <v>414.86086012938881</v>
      </c>
      <c r="O10" s="15">
        <v>19395.963981954901</v>
      </c>
      <c r="P10" s="7">
        <v>18.226113281250001</v>
      </c>
      <c r="Q10" s="7">
        <v>18.300546874999998</v>
      </c>
      <c r="R10" s="7">
        <v>19.674216867469902</v>
      </c>
      <c r="S10" s="6">
        <v>18.501999999999999</v>
      </c>
      <c r="T10">
        <v>20.087441874669199</v>
      </c>
      <c r="U10">
        <v>39.1</v>
      </c>
      <c r="V10">
        <f t="shared" si="9"/>
        <v>3.6661224669913199</v>
      </c>
      <c r="W10">
        <v>4471.0596820000001</v>
      </c>
      <c r="X10">
        <f t="shared" si="10"/>
        <v>19.168704490756948</v>
      </c>
      <c r="Y10">
        <f t="shared" si="11"/>
        <v>134.38818720848772</v>
      </c>
      <c r="Z10">
        <f t="shared" si="12"/>
        <v>38628.984012225505</v>
      </c>
      <c r="AA10">
        <f t="shared" si="13"/>
        <v>2.9532789747403752</v>
      </c>
      <c r="AB10">
        <f t="shared" si="14"/>
        <v>4.9007325314322614</v>
      </c>
      <c r="AC10">
        <f t="shared" si="15"/>
        <v>10.561758154828455</v>
      </c>
      <c r="AD10">
        <f t="shared" si="16"/>
        <v>24.01717934463846</v>
      </c>
      <c r="AE10">
        <f t="shared" si="17"/>
        <v>8.4053807248364549</v>
      </c>
      <c r="AF10">
        <v>2.6125709879999999</v>
      </c>
      <c r="AG10">
        <v>92788039</v>
      </c>
      <c r="AH10">
        <f t="shared" si="18"/>
        <v>18.34582829936318</v>
      </c>
      <c r="AI10">
        <v>26761926</v>
      </c>
      <c r="AJ10">
        <v>5.5075506495888087</v>
      </c>
      <c r="AK10" s="2">
        <v>28.841999999999999</v>
      </c>
      <c r="AL10">
        <v>474.23204092432314</v>
      </c>
      <c r="AM10">
        <v>-0.70885315403349125</v>
      </c>
      <c r="AN10">
        <v>1.9193812966454686</v>
      </c>
      <c r="AO10">
        <v>124.4</v>
      </c>
      <c r="AP10">
        <v>344000000</v>
      </c>
      <c r="AQ10">
        <v>489649993.89648396</v>
      </c>
      <c r="AR10">
        <v>7.39</v>
      </c>
    </row>
    <row r="11" spans="1:44" x14ac:dyDescent="0.25">
      <c r="A11" s="16">
        <v>1990</v>
      </c>
      <c r="B11" s="16">
        <v>60.3</v>
      </c>
      <c r="C11" s="16">
        <v>382.70749999999998</v>
      </c>
      <c r="D11" s="16">
        <f t="shared" si="3"/>
        <v>146465.03055624999</v>
      </c>
      <c r="E11" s="16">
        <f t="shared" si="4"/>
        <v>4.0993321037331398</v>
      </c>
      <c r="F11" s="16">
        <f t="shared" si="5"/>
        <v>5.9472709898356539</v>
      </c>
      <c r="G11" s="16">
        <f t="shared" si="6"/>
        <v>11.894541979671308</v>
      </c>
      <c r="H11" s="16">
        <f t="shared" si="7"/>
        <v>35.370032226540758</v>
      </c>
      <c r="I11" s="16">
        <f t="shared" si="0"/>
        <v>12.190593661133169</v>
      </c>
      <c r="J11" s="16">
        <f t="shared" si="1"/>
        <v>77.370342016055091</v>
      </c>
      <c r="K11">
        <f t="shared" si="2"/>
        <v>29610.210167109402</v>
      </c>
      <c r="L11">
        <f t="shared" si="8"/>
        <v>5986.1698236813399</v>
      </c>
      <c r="M11" s="16">
        <v>2.281545223296229</v>
      </c>
      <c r="N11" s="15">
        <v>494.64367098258975</v>
      </c>
      <c r="O11" s="15">
        <v>21680.204535589324</v>
      </c>
      <c r="P11" s="7">
        <v>23.725820312500002</v>
      </c>
      <c r="Q11" s="7">
        <v>23.853222656250001</v>
      </c>
      <c r="R11" s="7">
        <v>24.463915662650599</v>
      </c>
      <c r="S11" s="6">
        <v>24.164000000000001</v>
      </c>
      <c r="T11">
        <v>21.858073225943201</v>
      </c>
      <c r="U11">
        <v>71.900000000000006</v>
      </c>
      <c r="V11">
        <f t="shared" si="9"/>
        <v>4.2752762647270011</v>
      </c>
      <c r="W11">
        <v>5195.1572530000003</v>
      </c>
      <c r="X11">
        <f t="shared" si="10"/>
        <v>26.429456398362536</v>
      </c>
      <c r="Y11">
        <f t="shared" si="11"/>
        <v>167.74048398965721</v>
      </c>
      <c r="Z11">
        <f t="shared" si="12"/>
        <v>64195.541276471733</v>
      </c>
      <c r="AA11">
        <f t="shared" si="13"/>
        <v>3.274479160805837</v>
      </c>
      <c r="AB11">
        <f t="shared" si="14"/>
        <v>5.1224180469083516</v>
      </c>
      <c r="AC11">
        <f t="shared" si="15"/>
        <v>11.069689036744006</v>
      </c>
      <c r="AD11">
        <f t="shared" si="16"/>
        <v>26.239166647292372</v>
      </c>
      <c r="AE11">
        <f t="shared" si="17"/>
        <v>8.5554821731425719</v>
      </c>
      <c r="AF11">
        <v>2.579301117</v>
      </c>
      <c r="AG11">
        <v>95212454</v>
      </c>
      <c r="AH11">
        <f t="shared" si="18"/>
        <v>18.371621310533222</v>
      </c>
      <c r="AI11">
        <v>28259056</v>
      </c>
      <c r="AJ11">
        <v>5.4433766829450896</v>
      </c>
      <c r="AK11" s="2">
        <v>29.68</v>
      </c>
      <c r="AL11">
        <v>567.52864901572173</v>
      </c>
      <c r="AM11">
        <v>8.9306872732151703</v>
      </c>
      <c r="AN11">
        <v>11.776885932349401</v>
      </c>
      <c r="AO11">
        <v>124.3</v>
      </c>
      <c r="AP11">
        <v>255080001.83105499</v>
      </c>
      <c r="AQ11">
        <v>361529998.77929699</v>
      </c>
      <c r="AR11">
        <v>8.0399999999999903</v>
      </c>
    </row>
    <row r="12" spans="1:44" x14ac:dyDescent="0.25">
      <c r="A12" s="16">
        <v>1991</v>
      </c>
      <c r="B12" s="16">
        <v>66.599999999999994</v>
      </c>
      <c r="C12" s="16">
        <v>444.65249999999997</v>
      </c>
      <c r="D12" s="16">
        <f t="shared" si="3"/>
        <v>197715.84575624997</v>
      </c>
      <c r="E12" s="16">
        <f t="shared" si="4"/>
        <v>4.1987045775463434</v>
      </c>
      <c r="F12" s="16">
        <f t="shared" si="5"/>
        <v>6.0972930782294839</v>
      </c>
      <c r="G12" s="16">
        <f t="shared" si="6"/>
        <v>12.194586156458968</v>
      </c>
      <c r="H12" s="16">
        <f t="shared" si="7"/>
        <v>37.176982881825175</v>
      </c>
      <c r="I12" s="16">
        <f t="shared" si="0"/>
        <v>11.286992810045657</v>
      </c>
      <c r="J12" s="16">
        <f t="shared" si="1"/>
        <v>75.357200757790181</v>
      </c>
      <c r="K12">
        <f t="shared" si="2"/>
        <v>33507.767709953296</v>
      </c>
      <c r="L12">
        <f t="shared" si="8"/>
        <v>5678.7077060498932</v>
      </c>
      <c r="M12" s="16">
        <v>2.7119337877618817</v>
      </c>
      <c r="N12" s="15">
        <v>590.05973620116617</v>
      </c>
      <c r="O12" s="15">
        <v>21757.896113216062</v>
      </c>
      <c r="P12" s="7">
        <v>20.0009143968872</v>
      </c>
      <c r="Q12" s="7">
        <v>20.112743190661501</v>
      </c>
      <c r="R12" s="7">
        <v>21.531459999999999</v>
      </c>
      <c r="S12" s="6">
        <v>20.553000000000001</v>
      </c>
      <c r="T12">
        <v>13.863386586113799</v>
      </c>
      <c r="U12">
        <v>82.7</v>
      </c>
      <c r="V12">
        <f t="shared" si="9"/>
        <v>4.4152196020296453</v>
      </c>
      <c r="W12">
        <v>6041.5075509999997</v>
      </c>
      <c r="X12">
        <f t="shared" si="10"/>
        <v>24.55812169918941</v>
      </c>
      <c r="Y12">
        <f t="shared" si="11"/>
        <v>163.96141454727956</v>
      </c>
      <c r="Z12">
        <f t="shared" si="12"/>
        <v>72905.852881984218</v>
      </c>
      <c r="AA12">
        <f t="shared" si="13"/>
        <v>3.201042622308313</v>
      </c>
      <c r="AB12">
        <f t="shared" si="14"/>
        <v>5.099631122991453</v>
      </c>
      <c r="AC12">
        <f t="shared" si="15"/>
        <v>11.196924201220936</v>
      </c>
      <c r="AD12">
        <f t="shared" si="16"/>
        <v>26.006237590583069</v>
      </c>
      <c r="AE12">
        <f t="shared" si="17"/>
        <v>8.7064088543217508</v>
      </c>
      <c r="AF12">
        <v>2.5459451689999999</v>
      </c>
      <c r="AG12">
        <v>97667632</v>
      </c>
      <c r="AH12">
        <f t="shared" si="18"/>
        <v>18.397080762223432</v>
      </c>
      <c r="AI12">
        <v>29472185</v>
      </c>
      <c r="AJ12">
        <v>4.2032964603893257</v>
      </c>
      <c r="AK12" s="2">
        <v>30.175999999999998</v>
      </c>
      <c r="AL12">
        <v>502.91413891893927</v>
      </c>
      <c r="AM12">
        <v>-2.1644649798595026</v>
      </c>
      <c r="AN12">
        <v>0.35835260448379813</v>
      </c>
      <c r="AO12">
        <v>124</v>
      </c>
      <c r="AP12">
        <v>258320007.32421899</v>
      </c>
      <c r="AQ12">
        <v>365420013.42773396</v>
      </c>
      <c r="AR12">
        <v>9.91</v>
      </c>
    </row>
    <row r="13" spans="1:44" x14ac:dyDescent="0.25">
      <c r="A13" s="16">
        <v>1992</v>
      </c>
      <c r="B13" s="16">
        <v>92.8</v>
      </c>
      <c r="C13" s="16">
        <v>722.22580000000005</v>
      </c>
      <c r="D13" s="16">
        <f t="shared" si="3"/>
        <v>521610.10618564009</v>
      </c>
      <c r="E13" s="16">
        <f t="shared" si="4"/>
        <v>4.5304466397921548</v>
      </c>
      <c r="F13" s="16">
        <f t="shared" si="5"/>
        <v>6.582337832381393</v>
      </c>
      <c r="G13" s="16">
        <f t="shared" si="6"/>
        <v>13.164675664762786</v>
      </c>
      <c r="H13" s="16">
        <f t="shared" si="7"/>
        <v>43.327171339599374</v>
      </c>
      <c r="I13" s="16">
        <f t="shared" si="0"/>
        <v>10.242494470207431</v>
      </c>
      <c r="J13" s="16">
        <f t="shared" si="1"/>
        <v>79.713294857124325</v>
      </c>
      <c r="K13">
        <f t="shared" si="2"/>
        <v>57570.998148822517</v>
      </c>
      <c r="L13">
        <f t="shared" si="8"/>
        <v>6354.2093769788435</v>
      </c>
      <c r="M13" s="16">
        <v>3.9798267092611637</v>
      </c>
      <c r="N13" s="15">
        <v>906.02929071555184</v>
      </c>
      <c r="O13" s="15">
        <v>22765.546263404722</v>
      </c>
      <c r="P13" s="7">
        <v>19.3208365758755</v>
      </c>
      <c r="Q13" s="7">
        <v>19.614163424124499</v>
      </c>
      <c r="R13" s="7">
        <v>20.5691666666667</v>
      </c>
      <c r="S13" s="6">
        <v>19.952000000000002</v>
      </c>
      <c r="T13">
        <v>17.114936766624801</v>
      </c>
      <c r="U13">
        <v>164.1</v>
      </c>
      <c r="V13">
        <f t="shared" si="9"/>
        <v>5.1004759980960452</v>
      </c>
      <c r="W13">
        <v>9045.6653420000002</v>
      </c>
      <c r="X13">
        <f t="shared" si="10"/>
        <v>23.317598171812833</v>
      </c>
      <c r="Y13">
        <f t="shared" si="11"/>
        <v>181.47167019090585</v>
      </c>
      <c r="Z13">
        <f t="shared" si="12"/>
        <v>131063.52218096315</v>
      </c>
      <c r="AA13">
        <f t="shared" si="13"/>
        <v>3.149208361830361</v>
      </c>
      <c r="AB13">
        <f t="shared" si="14"/>
        <v>5.2010995544195993</v>
      </c>
      <c r="AC13">
        <f t="shared" si="15"/>
        <v>11.783437386800992</v>
      </c>
      <c r="AD13">
        <f t="shared" si="16"/>
        <v>27.051436574983754</v>
      </c>
      <c r="AE13">
        <f t="shared" si="17"/>
        <v>9.1100409542174798</v>
      </c>
      <c r="AF13">
        <v>2.5215755660000001</v>
      </c>
      <c r="AG13">
        <v>100161708</v>
      </c>
      <c r="AH13">
        <f t="shared" si="18"/>
        <v>18.42229651788632</v>
      </c>
      <c r="AI13">
        <v>30726607</v>
      </c>
      <c r="AJ13">
        <v>4.1682019571867235</v>
      </c>
      <c r="AK13" s="2">
        <v>30.677</v>
      </c>
      <c r="AL13">
        <v>477.17762375573511</v>
      </c>
      <c r="AM13">
        <v>2.0258245642541937</v>
      </c>
      <c r="AN13">
        <v>4.6311929469535613</v>
      </c>
      <c r="AO13">
        <v>123.7</v>
      </c>
      <c r="AP13">
        <v>258820007.32421899</v>
      </c>
      <c r="AQ13">
        <v>343799987.79296899</v>
      </c>
      <c r="AR13">
        <v>17.3</v>
      </c>
    </row>
    <row r="14" spans="1:44" x14ac:dyDescent="0.25">
      <c r="A14" s="16">
        <v>1993</v>
      </c>
      <c r="B14" s="16">
        <v>191.2</v>
      </c>
      <c r="C14" s="16">
        <v>906.98080000000004</v>
      </c>
      <c r="D14" s="16">
        <f t="shared" si="3"/>
        <v>822614.17156864004</v>
      </c>
      <c r="E14" s="16">
        <f t="shared" si="4"/>
        <v>5.2533200006173004</v>
      </c>
      <c r="F14" s="16">
        <f t="shared" si="5"/>
        <v>6.8101212812030942</v>
      </c>
      <c r="G14" s="16">
        <f t="shared" si="6"/>
        <v>13.620242562406188</v>
      </c>
      <c r="H14" s="16">
        <f t="shared" si="7"/>
        <v>46.377751864695277</v>
      </c>
      <c r="I14" s="16">
        <f t="shared" si="0"/>
        <v>15.208703795842146</v>
      </c>
      <c r="J14" s="16">
        <f t="shared" si="1"/>
        <v>72.144363680522744</v>
      </c>
      <c r="K14">
        <f t="shared" si="2"/>
        <v>65433.552686451469</v>
      </c>
      <c r="L14">
        <f t="shared" si="8"/>
        <v>5204.8092108675291</v>
      </c>
      <c r="M14" s="16">
        <v>5.6369890897773001</v>
      </c>
      <c r="N14" s="15">
        <v>1257.1748557051355</v>
      </c>
      <c r="O14" s="15">
        <v>22302.240357043011</v>
      </c>
      <c r="P14" s="7">
        <v>16.971634241245098</v>
      </c>
      <c r="Q14" s="7">
        <v>17.412782101167299</v>
      </c>
      <c r="R14" s="7">
        <v>18.449920318725098</v>
      </c>
      <c r="S14" s="6">
        <v>17.565000000000001</v>
      </c>
      <c r="T14">
        <v>26.4284892753432</v>
      </c>
      <c r="U14">
        <v>162.1</v>
      </c>
      <c r="V14">
        <f t="shared" si="9"/>
        <v>5.0882134287416303</v>
      </c>
      <c r="W14">
        <v>12241.145689999999</v>
      </c>
      <c r="X14">
        <f t="shared" si="10"/>
        <v>33.918816757467539</v>
      </c>
      <c r="Y14">
        <f t="shared" si="11"/>
        <v>160.89809392124121</v>
      </c>
      <c r="Z14">
        <f t="shared" si="12"/>
        <v>145931.48194316251</v>
      </c>
      <c r="AA14">
        <f t="shared" si="13"/>
        <v>3.5239699269858882</v>
      </c>
      <c r="AB14">
        <f t="shared" si="14"/>
        <v>5.080771207571682</v>
      </c>
      <c r="AC14">
        <f t="shared" si="15"/>
        <v>11.890892488774776</v>
      </c>
      <c r="AD14">
        <f t="shared" si="16"/>
        <v>25.814236063689407</v>
      </c>
      <c r="AE14">
        <f t="shared" si="17"/>
        <v>9.4125581538100942</v>
      </c>
      <c r="AF14">
        <v>2.503346955</v>
      </c>
      <c r="AG14">
        <v>102700751</v>
      </c>
      <c r="AH14">
        <f t="shared" si="18"/>
        <v>18.447329987432909</v>
      </c>
      <c r="AI14">
        <v>32024148</v>
      </c>
      <c r="AJ14">
        <v>4.1361286443972247</v>
      </c>
      <c r="AK14" s="2">
        <v>31.181999999999999</v>
      </c>
      <c r="AL14">
        <v>270.22396671751994</v>
      </c>
      <c r="AM14">
        <v>-4.4570781430629154</v>
      </c>
      <c r="AN14">
        <v>-2.0351187757126468</v>
      </c>
      <c r="AO14">
        <v>123.1</v>
      </c>
      <c r="AP14">
        <v>288420013.42773396</v>
      </c>
      <c r="AQ14">
        <v>420929992.67578101</v>
      </c>
      <c r="AR14">
        <v>22.05</v>
      </c>
    </row>
    <row r="15" spans="1:44" x14ac:dyDescent="0.25">
      <c r="A15" s="16">
        <v>1994</v>
      </c>
      <c r="B15" s="16">
        <v>160.9</v>
      </c>
      <c r="C15" s="16">
        <v>1056.3957</v>
      </c>
      <c r="D15" s="16">
        <f t="shared" si="3"/>
        <v>1115971.8749784902</v>
      </c>
      <c r="E15" s="16">
        <f t="shared" si="4"/>
        <v>5.0807830539983376</v>
      </c>
      <c r="F15" s="16">
        <f t="shared" si="5"/>
        <v>6.962618109986825</v>
      </c>
      <c r="G15" s="16">
        <f t="shared" si="6"/>
        <v>13.92523621997365</v>
      </c>
      <c r="H15" s="16">
        <f t="shared" si="7"/>
        <v>48.478050945516507</v>
      </c>
      <c r="I15" s="16">
        <f t="shared" si="0"/>
        <v>9.0966064198588708</v>
      </c>
      <c r="J15" s="16">
        <f t="shared" si="1"/>
        <v>59.724151066074008</v>
      </c>
      <c r="K15">
        <f t="shared" si="2"/>
        <v>63092.336372350997</v>
      </c>
      <c r="L15">
        <f t="shared" si="8"/>
        <v>3566.9742205632292</v>
      </c>
      <c r="M15" s="16">
        <v>8.0776060581229725</v>
      </c>
      <c r="N15" s="15">
        <v>1768.7914874357757</v>
      </c>
      <c r="O15" s="15">
        <v>21897.471536384572</v>
      </c>
      <c r="P15" s="7">
        <v>15.817626459144</v>
      </c>
      <c r="Q15" s="7">
        <v>16.2509143968872</v>
      </c>
      <c r="R15" s="7">
        <v>17.205615079365099</v>
      </c>
      <c r="S15" s="6">
        <v>16.213999999999999</v>
      </c>
      <c r="T15">
        <v>16.635985228471199</v>
      </c>
      <c r="U15">
        <v>160.19999999999999</v>
      </c>
      <c r="V15">
        <f t="shared" si="9"/>
        <v>5.0764230346342591</v>
      </c>
      <c r="W15">
        <v>16798.644840000001</v>
      </c>
      <c r="X15">
        <f t="shared" si="10"/>
        <v>19.919268016072206</v>
      </c>
      <c r="Y15">
        <f t="shared" si="11"/>
        <v>130.78078980314609</v>
      </c>
      <c r="Z15">
        <f t="shared" si="12"/>
        <v>138156.26399064742</v>
      </c>
      <c r="AA15">
        <f t="shared" si="13"/>
        <v>2.9916875053001806</v>
      </c>
      <c r="AB15">
        <f t="shared" si="14"/>
        <v>4.8735225612886675</v>
      </c>
      <c r="AC15">
        <f t="shared" si="15"/>
        <v>11.836140671275492</v>
      </c>
      <c r="AD15">
        <f t="shared" si="16"/>
        <v>23.751222155389652</v>
      </c>
      <c r="AE15">
        <f t="shared" si="17"/>
        <v>9.7290534978520977</v>
      </c>
      <c r="AF15">
        <v>2.4934168319999999</v>
      </c>
      <c r="AG15">
        <v>105293701</v>
      </c>
      <c r="AH15">
        <f t="shared" si="18"/>
        <v>18.472264155751791</v>
      </c>
      <c r="AI15">
        <v>33368627</v>
      </c>
      <c r="AJ15">
        <v>4.112590396258665</v>
      </c>
      <c r="AK15" s="2">
        <v>31.690999999999999</v>
      </c>
      <c r="AL15">
        <v>321.32067413755573</v>
      </c>
      <c r="AM15">
        <v>-4.2328183284198246</v>
      </c>
      <c r="AN15">
        <v>-1.8149244834631872</v>
      </c>
      <c r="AO15">
        <v>122.4</v>
      </c>
      <c r="AP15">
        <v>189660003.66210902</v>
      </c>
      <c r="AQ15">
        <v>265959991.45507801</v>
      </c>
      <c r="AR15">
        <v>21.89</v>
      </c>
    </row>
    <row r="16" spans="1:44" x14ac:dyDescent="0.25">
      <c r="A16" s="16">
        <v>1995</v>
      </c>
      <c r="B16" s="16">
        <v>248.8</v>
      </c>
      <c r="C16" s="16">
        <v>1194.5994900000001</v>
      </c>
      <c r="D16" s="16">
        <f t="shared" si="3"/>
        <v>1427067.9415082603</v>
      </c>
      <c r="E16" s="16">
        <f t="shared" si="4"/>
        <v>5.5166493608650242</v>
      </c>
      <c r="F16" s="16">
        <f t="shared" si="5"/>
        <v>7.0855662533769692</v>
      </c>
      <c r="G16" s="16">
        <f t="shared" si="6"/>
        <v>14.171132506753938</v>
      </c>
      <c r="H16" s="16">
        <f t="shared" si="7"/>
        <v>50.205249130994538</v>
      </c>
      <c r="I16" s="16">
        <f t="shared" si="0"/>
        <v>8.0251978472981627</v>
      </c>
      <c r="J16" s="16">
        <f t="shared" si="1"/>
        <v>38.532545239274448</v>
      </c>
      <c r="K16">
        <f t="shared" si="2"/>
        <v>46030.958891239185</v>
      </c>
      <c r="L16">
        <f t="shared" si="8"/>
        <v>1484.757042616732</v>
      </c>
      <c r="M16" s="16">
        <v>14.168254564490242</v>
      </c>
      <c r="N16" s="15">
        <v>3100.2350936900993</v>
      </c>
      <c r="O16" s="15">
        <v>21881.559789799612</v>
      </c>
      <c r="P16" s="7">
        <v>17.016679687500002</v>
      </c>
      <c r="Q16" s="7">
        <v>17.259667968750001</v>
      </c>
      <c r="R16" s="7">
        <v>18.422540000000001</v>
      </c>
      <c r="S16" s="6">
        <v>17.34</v>
      </c>
      <c r="T16">
        <v>15.2306201750835</v>
      </c>
      <c r="U16">
        <v>324.5</v>
      </c>
      <c r="V16">
        <f t="shared" si="9"/>
        <v>5.782285536144145</v>
      </c>
      <c r="W16">
        <v>28719.618310000002</v>
      </c>
      <c r="X16">
        <f t="shared" si="10"/>
        <v>17.560384652006821</v>
      </c>
      <c r="Y16">
        <f t="shared" si="11"/>
        <v>84.315219250366454</v>
      </c>
      <c r="Z16">
        <f t="shared" si="12"/>
        <v>100722.91791572596</v>
      </c>
      <c r="AA16">
        <f t="shared" si="13"/>
        <v>2.8656454929788371</v>
      </c>
      <c r="AB16">
        <f t="shared" si="14"/>
        <v>4.4345623854907821</v>
      </c>
      <c r="AC16">
        <f t="shared" si="15"/>
        <v>11.520128638867751</v>
      </c>
      <c r="AD16">
        <f t="shared" si="16"/>
        <v>19.665343550809695</v>
      </c>
      <c r="AE16">
        <f t="shared" si="17"/>
        <v>10.265335733032064</v>
      </c>
      <c r="AF16">
        <v>2.4899172300000001</v>
      </c>
      <c r="AG16">
        <v>107948339</v>
      </c>
      <c r="AH16">
        <f t="shared" si="18"/>
        <v>18.497163328053588</v>
      </c>
      <c r="AI16">
        <v>34764763</v>
      </c>
      <c r="AJ16">
        <v>4.0988169150506435</v>
      </c>
      <c r="AK16" s="2">
        <v>32.204999999999998</v>
      </c>
      <c r="AL16">
        <v>408.18104482525251</v>
      </c>
      <c r="AM16">
        <v>-2.5300522893240753</v>
      </c>
      <c r="AN16">
        <v>-7.2664766676595605E-2</v>
      </c>
      <c r="AO16">
        <v>121.3</v>
      </c>
      <c r="AP16">
        <v>210960006.71386698</v>
      </c>
      <c r="AQ16">
        <v>250380004.88281301</v>
      </c>
      <c r="AR16">
        <v>21.89</v>
      </c>
    </row>
    <row r="17" spans="1:44" x14ac:dyDescent="0.25">
      <c r="A17" s="16">
        <v>1996</v>
      </c>
      <c r="B17" s="16">
        <v>337.2</v>
      </c>
      <c r="C17" s="16">
        <v>1037.2955999999999</v>
      </c>
      <c r="D17" s="16">
        <f t="shared" si="3"/>
        <v>1075982.1617793599</v>
      </c>
      <c r="E17" s="16">
        <f t="shared" si="4"/>
        <v>5.8206762261277003</v>
      </c>
      <c r="F17" s="16">
        <f t="shared" si="5"/>
        <v>6.9443722206472378</v>
      </c>
      <c r="G17" s="16">
        <f t="shared" si="6"/>
        <v>13.888744441294476</v>
      </c>
      <c r="H17" s="16">
        <f t="shared" si="7"/>
        <v>48.224305538897049</v>
      </c>
      <c r="I17" s="16">
        <f t="shared" si="0"/>
        <v>8.2524380519080669</v>
      </c>
      <c r="J17" s="16">
        <f t="shared" si="1"/>
        <v>25.386173429765147</v>
      </c>
      <c r="K17">
        <f t="shared" si="2"/>
        <v>26332.965999532298</v>
      </c>
      <c r="L17">
        <f t="shared" si="8"/>
        <v>644.45780140611396</v>
      </c>
      <c r="M17" s="16">
        <v>17.92157961248947</v>
      </c>
      <c r="N17" s="15">
        <v>4086.0652073848064</v>
      </c>
      <c r="O17" s="15">
        <v>22799.693418475326</v>
      </c>
      <c r="P17" s="7">
        <v>20.668488372093002</v>
      </c>
      <c r="Q17" s="7">
        <v>21.161472868217</v>
      </c>
      <c r="R17" s="7">
        <v>22.157549800796801</v>
      </c>
      <c r="S17" s="6">
        <v>21.238</v>
      </c>
      <c r="T17">
        <v>17.7744864386027</v>
      </c>
      <c r="U17">
        <v>408.8</v>
      </c>
      <c r="V17">
        <f t="shared" si="9"/>
        <v>6.0132260388894947</v>
      </c>
      <c r="W17">
        <v>36921.56957</v>
      </c>
      <c r="X17">
        <f t="shared" si="10"/>
        <v>18.815305753796768</v>
      </c>
      <c r="Y17">
        <f t="shared" si="11"/>
        <v>57.879697126536392</v>
      </c>
      <c r="Z17">
        <f t="shared" si="12"/>
        <v>60038.355158688842</v>
      </c>
      <c r="AA17">
        <f t="shared" si="13"/>
        <v>2.9346706744473385</v>
      </c>
      <c r="AB17">
        <f t="shared" si="14"/>
        <v>4.058366668966876</v>
      </c>
      <c r="AC17">
        <f t="shared" si="15"/>
        <v>11.002738889614113</v>
      </c>
      <c r="AD17">
        <f t="shared" si="16"/>
        <v>16.470340019781297</v>
      </c>
      <c r="AE17">
        <f t="shared" si="17"/>
        <v>10.516551200443375</v>
      </c>
      <c r="AF17">
        <v>2.4889042510000001</v>
      </c>
      <c r="AG17">
        <v>110668784</v>
      </c>
      <c r="AH17">
        <f t="shared" si="18"/>
        <v>18.522052370559749</v>
      </c>
      <c r="AI17">
        <v>36216360</v>
      </c>
      <c r="AJ17">
        <v>4.0906634115569451</v>
      </c>
      <c r="AK17" s="2">
        <v>32.725000000000001</v>
      </c>
      <c r="AL17">
        <v>461.51961959300104</v>
      </c>
      <c r="AM17">
        <v>1.6345940085226118</v>
      </c>
      <c r="AN17">
        <v>4.1959240452684128</v>
      </c>
      <c r="AO17">
        <v>119.8</v>
      </c>
      <c r="AP17">
        <v>188750000</v>
      </c>
      <c r="AQ17">
        <v>240630004.88281301</v>
      </c>
      <c r="AR17">
        <v>21.89</v>
      </c>
    </row>
    <row r="18" spans="1:44" x14ac:dyDescent="0.25">
      <c r="A18" s="16">
        <v>1997</v>
      </c>
      <c r="B18" s="16">
        <v>428.2</v>
      </c>
      <c r="C18" s="16">
        <v>1097.683</v>
      </c>
      <c r="D18" s="16">
        <f t="shared" si="3"/>
        <v>1204907.9684889999</v>
      </c>
      <c r="E18" s="16">
        <f t="shared" si="4"/>
        <v>6.0595903761555823</v>
      </c>
      <c r="F18" s="16">
        <f t="shared" si="5"/>
        <v>7.0009568736461354</v>
      </c>
      <c r="G18" s="16">
        <f t="shared" si="6"/>
        <v>14.001913747292271</v>
      </c>
      <c r="H18" s="16">
        <f t="shared" si="7"/>
        <v>49.01339714665307</v>
      </c>
      <c r="I18" s="16">
        <f t="shared" si="0"/>
        <v>9.6906138072360211</v>
      </c>
      <c r="J18" s="16">
        <f t="shared" si="1"/>
        <v>24.84171423579696</v>
      </c>
      <c r="K18">
        <f t="shared" si="2"/>
        <v>27268.327407492314</v>
      </c>
      <c r="L18">
        <f t="shared" si="8"/>
        <v>617.11076617299739</v>
      </c>
      <c r="M18" s="16">
        <v>18.827577458119286</v>
      </c>
      <c r="N18" s="15">
        <v>4418.7087476364113</v>
      </c>
      <c r="O18" s="15">
        <v>23469.343081577477</v>
      </c>
      <c r="P18" s="7">
        <v>19.0925875486381</v>
      </c>
      <c r="Q18" s="7">
        <v>19.329902723735401</v>
      </c>
      <c r="R18" s="7">
        <v>20.606170634920598</v>
      </c>
      <c r="S18" s="6">
        <v>19.404</v>
      </c>
      <c r="T18">
        <v>13.9896773383302</v>
      </c>
      <c r="U18">
        <v>416.8</v>
      </c>
      <c r="V18">
        <f t="shared" si="9"/>
        <v>6.0326064904391572</v>
      </c>
      <c r="W18">
        <v>38945.882619999902</v>
      </c>
      <c r="X18">
        <f t="shared" si="10"/>
        <v>22.743234011518627</v>
      </c>
      <c r="Y18">
        <f t="shared" si="11"/>
        <v>58.301871413978986</v>
      </c>
      <c r="Z18">
        <f t="shared" si="12"/>
        <v>63996.973119310693</v>
      </c>
      <c r="AA18">
        <f t="shared" si="13"/>
        <v>3.1242676950759054</v>
      </c>
      <c r="AB18">
        <f t="shared" si="14"/>
        <v>4.065634192566459</v>
      </c>
      <c r="AC18">
        <f t="shared" si="15"/>
        <v>11.066591066212593</v>
      </c>
      <c r="AD18">
        <f t="shared" si="16"/>
        <v>16.529381387765522</v>
      </c>
      <c r="AE18">
        <f t="shared" si="17"/>
        <v>10.569928336340274</v>
      </c>
      <c r="AF18">
        <v>2.48879239</v>
      </c>
      <c r="AG18">
        <v>113457661</v>
      </c>
      <c r="AH18">
        <f t="shared" si="18"/>
        <v>18.546940294455418</v>
      </c>
      <c r="AI18">
        <v>37721269</v>
      </c>
      <c r="AJ18">
        <v>4.0713149387155356</v>
      </c>
      <c r="AK18" s="2">
        <v>33.247</v>
      </c>
      <c r="AL18">
        <v>479.98376410644255</v>
      </c>
      <c r="AM18">
        <v>0.4068259548472497</v>
      </c>
      <c r="AN18">
        <v>2.9370994197520019</v>
      </c>
      <c r="AO18">
        <v>117.9</v>
      </c>
      <c r="AP18">
        <v>199839996.33789098</v>
      </c>
      <c r="AQ18">
        <v>269480010.98632801</v>
      </c>
      <c r="AR18">
        <v>21.89</v>
      </c>
    </row>
    <row r="19" spans="1:44" x14ac:dyDescent="0.25">
      <c r="A19" s="16">
        <v>1998</v>
      </c>
      <c r="B19" s="16">
        <v>487.1</v>
      </c>
      <c r="C19" s="16">
        <v>1193.8471999999999</v>
      </c>
      <c r="D19" s="16">
        <f t="shared" si="3"/>
        <v>1425271.1369478398</v>
      </c>
      <c r="E19" s="16">
        <f t="shared" si="4"/>
        <v>6.1884694408124972</v>
      </c>
      <c r="F19" s="16">
        <f t="shared" si="5"/>
        <v>7.0849363125639488</v>
      </c>
      <c r="G19" s="16">
        <f t="shared" si="6"/>
        <v>14.169872625127898</v>
      </c>
      <c r="H19" s="16">
        <f t="shared" si="7"/>
        <v>50.196322553087242</v>
      </c>
      <c r="I19" s="16">
        <f t="shared" si="0"/>
        <v>10.137026934278346</v>
      </c>
      <c r="J19" s="16">
        <f t="shared" si="1"/>
        <v>24.845126712816231</v>
      </c>
      <c r="K19">
        <f t="shared" si="2"/>
        <v>29661.284959740857</v>
      </c>
      <c r="L19">
        <f t="shared" si="8"/>
        <v>617.28032137589469</v>
      </c>
      <c r="M19" s="16">
        <v>19.958991411432304</v>
      </c>
      <c r="N19" s="15">
        <v>4805.156414775538</v>
      </c>
      <c r="O19" s="15">
        <v>24075.146462795452</v>
      </c>
      <c r="P19" s="7">
        <v>12.7156614785992</v>
      </c>
      <c r="Q19" s="7">
        <v>12.6230544747082</v>
      </c>
      <c r="R19" s="7">
        <v>14.3854462151394</v>
      </c>
      <c r="S19" s="6">
        <v>12.771000000000001</v>
      </c>
      <c r="T19">
        <v>5.3069844256249699</v>
      </c>
      <c r="U19">
        <v>324.3</v>
      </c>
      <c r="V19">
        <f t="shared" si="9"/>
        <v>5.7816690133132722</v>
      </c>
      <c r="W19">
        <v>41309.888279999999</v>
      </c>
      <c r="X19">
        <f t="shared" si="10"/>
        <v>24.405040813885723</v>
      </c>
      <c r="Y19">
        <f t="shared" si="11"/>
        <v>59.815006449483043</v>
      </c>
      <c r="Z19">
        <f t="shared" si="12"/>
        <v>71409.977967697268</v>
      </c>
      <c r="AA19">
        <f t="shared" si="13"/>
        <v>3.1947897016952509</v>
      </c>
      <c r="AB19">
        <f t="shared" si="14"/>
        <v>4.091256573446703</v>
      </c>
      <c r="AC19">
        <f t="shared" si="15"/>
        <v>11.176192886010652</v>
      </c>
      <c r="AD19">
        <f t="shared" si="16"/>
        <v>16.738380349770857</v>
      </c>
      <c r="AE19">
        <f t="shared" si="17"/>
        <v>10.628857175957233</v>
      </c>
      <c r="AF19">
        <v>2.4913239809999999</v>
      </c>
      <c r="AG19">
        <v>116319763</v>
      </c>
      <c r="AH19">
        <f t="shared" si="18"/>
        <v>18.571853534264601</v>
      </c>
      <c r="AI19">
        <v>39284674</v>
      </c>
      <c r="AJ19">
        <v>4.0610368431395809</v>
      </c>
      <c r="AK19" s="2">
        <v>33.773000000000003</v>
      </c>
      <c r="AL19">
        <v>469.43054868657026</v>
      </c>
      <c r="AM19">
        <v>5.7194519500853858E-2</v>
      </c>
      <c r="AN19">
        <v>2.5812541028255254</v>
      </c>
      <c r="AO19">
        <v>115.5</v>
      </c>
      <c r="AP19">
        <v>203339996.33789098</v>
      </c>
      <c r="AQ19">
        <v>279880004.88281304</v>
      </c>
      <c r="AR19">
        <v>21.89</v>
      </c>
    </row>
    <row r="20" spans="1:44" x14ac:dyDescent="0.25">
      <c r="A20" s="16">
        <v>1999</v>
      </c>
      <c r="B20" s="16">
        <v>947.7</v>
      </c>
      <c r="C20" s="16">
        <v>3372.181</v>
      </c>
      <c r="D20" s="16">
        <f t="shared" si="3"/>
        <v>11371604.696761001</v>
      </c>
      <c r="E20" s="16">
        <f t="shared" si="4"/>
        <v>6.8540379964761495</v>
      </c>
      <c r="F20" s="16">
        <f t="shared" si="5"/>
        <v>8.1233149950239927</v>
      </c>
      <c r="G20" s="16">
        <f t="shared" si="6"/>
        <v>16.246629990047985</v>
      </c>
      <c r="H20" s="16">
        <f t="shared" si="7"/>
        <v>65.98824650838165</v>
      </c>
      <c r="I20" s="16">
        <f t="shared" si="0"/>
        <v>17.286369038825175</v>
      </c>
      <c r="J20" s="16">
        <f t="shared" si="1"/>
        <v>61.509723785706996</v>
      </c>
      <c r="K20">
        <f t="shared" si="2"/>
        <v>207421.92186540918</v>
      </c>
      <c r="L20">
        <f t="shared" si="8"/>
        <v>3783.4461201939689</v>
      </c>
      <c r="M20" s="16">
        <v>22.639598050209049</v>
      </c>
      <c r="N20" s="15">
        <v>5482.3543213237344</v>
      </c>
      <c r="O20" s="15">
        <v>24215.775868231889</v>
      </c>
      <c r="P20" s="7">
        <v>17.970077821011699</v>
      </c>
      <c r="Q20" s="7">
        <v>17.997354085603099</v>
      </c>
      <c r="R20" s="7">
        <v>19.314060000000001</v>
      </c>
      <c r="S20" s="6">
        <v>18.065999999999999</v>
      </c>
      <c r="T20">
        <v>9.9705701065907206</v>
      </c>
      <c r="U20">
        <v>724.4</v>
      </c>
      <c r="V20">
        <f t="shared" si="9"/>
        <v>6.585343726009258</v>
      </c>
      <c r="W20">
        <v>45969.745040000002</v>
      </c>
      <c r="X20">
        <f t="shared" si="10"/>
        <v>41.860283822099447</v>
      </c>
      <c r="Y20">
        <f t="shared" si="11"/>
        <v>148.9505684916019</v>
      </c>
      <c r="Z20">
        <f t="shared" si="12"/>
        <v>502288.27700657869</v>
      </c>
      <c r="AA20">
        <f t="shared" si="13"/>
        <v>3.7343374972648018</v>
      </c>
      <c r="AB20">
        <f t="shared" si="14"/>
        <v>5.0036144958126449</v>
      </c>
      <c r="AC20">
        <f t="shared" si="15"/>
        <v>13.126929490836638</v>
      </c>
      <c r="AD20">
        <f t="shared" si="16"/>
        <v>25.036158022706431</v>
      </c>
      <c r="AE20">
        <f t="shared" si="17"/>
        <v>10.735738742559095</v>
      </c>
      <c r="AF20">
        <v>2.4963468569999998</v>
      </c>
      <c r="AG20">
        <v>119260055</v>
      </c>
      <c r="AH20">
        <f t="shared" si="18"/>
        <v>18.596817002836389</v>
      </c>
      <c r="AI20">
        <v>40910969</v>
      </c>
      <c r="AJ20">
        <v>4.0563749540446388</v>
      </c>
      <c r="AK20" s="2">
        <v>34.304000000000002</v>
      </c>
      <c r="AL20">
        <v>497.84157390886327</v>
      </c>
      <c r="AM20">
        <v>-1.8957202230027406</v>
      </c>
      <c r="AN20">
        <v>0.58412689458522493</v>
      </c>
      <c r="AO20">
        <v>112.8</v>
      </c>
      <c r="AP20">
        <v>151990005.493164</v>
      </c>
      <c r="AQ20">
        <v>204339996.33789098</v>
      </c>
      <c r="AR20">
        <v>92.69</v>
      </c>
    </row>
    <row r="21" spans="1:44" x14ac:dyDescent="0.25">
      <c r="A21" s="16">
        <v>2000</v>
      </c>
      <c r="B21" s="16">
        <v>701.1</v>
      </c>
      <c r="C21" s="16">
        <v>3995.6378</v>
      </c>
      <c r="D21" s="16">
        <f t="shared" si="3"/>
        <v>15965121.428788839</v>
      </c>
      <c r="E21" s="16">
        <f t="shared" si="4"/>
        <v>6.5526505302129223</v>
      </c>
      <c r="F21" s="16">
        <f t="shared" si="5"/>
        <v>8.2929584950196915</v>
      </c>
      <c r="G21" s="16">
        <f t="shared" si="6"/>
        <v>16.585916990039383</v>
      </c>
      <c r="H21" s="16">
        <f t="shared" si="7"/>
        <v>68.773160600119269</v>
      </c>
      <c r="I21" s="16">
        <f t="shared" si="0"/>
        <v>9.9267267557633279</v>
      </c>
      <c r="J21" s="16">
        <f t="shared" si="1"/>
        <v>56.573391321636457</v>
      </c>
      <c r="K21">
        <f t="shared" si="2"/>
        <v>226046.78083892254</v>
      </c>
      <c r="L21">
        <f t="shared" si="8"/>
        <v>3200.548605631011</v>
      </c>
      <c r="M21" s="16">
        <v>27.772841061284836</v>
      </c>
      <c r="N21" s="15">
        <v>7062.7510684017825</v>
      </c>
      <c r="O21" s="15">
        <v>25430.423386735103</v>
      </c>
      <c r="P21" s="7">
        <v>28.49544921875</v>
      </c>
      <c r="Q21" s="7">
        <v>28.417519531250001</v>
      </c>
      <c r="R21" s="7">
        <v>30.366586345381499</v>
      </c>
      <c r="S21" s="6">
        <v>28.492999999999999</v>
      </c>
      <c r="T21">
        <v>20.640313413673798</v>
      </c>
      <c r="U21">
        <v>1591.7</v>
      </c>
      <c r="V21">
        <f t="shared" si="9"/>
        <v>7.3725579064358087</v>
      </c>
      <c r="W21">
        <v>57757.02102</v>
      </c>
      <c r="X21">
        <f t="shared" si="10"/>
        <v>25.244086424320809</v>
      </c>
      <c r="Y21">
        <f t="shared" si="11"/>
        <v>143.86852937310377</v>
      </c>
      <c r="Z21">
        <f t="shared" si="12"/>
        <v>574846.53419358365</v>
      </c>
      <c r="AA21">
        <f t="shared" si="13"/>
        <v>3.2285919272750303</v>
      </c>
      <c r="AB21">
        <f t="shared" si="14"/>
        <v>4.9688998920818008</v>
      </c>
      <c r="AC21">
        <f t="shared" si="15"/>
        <v>13.261858387101492</v>
      </c>
      <c r="AD21">
        <f t="shared" si="16"/>
        <v>24.689966137530533</v>
      </c>
      <c r="AE21">
        <f t="shared" si="17"/>
        <v>10.96400019709816</v>
      </c>
      <c r="AF21">
        <v>2.50385613</v>
      </c>
      <c r="AG21">
        <v>122283853</v>
      </c>
      <c r="AH21">
        <f t="shared" si="18"/>
        <v>18.621855564140471</v>
      </c>
      <c r="AI21">
        <v>42603694</v>
      </c>
      <c r="AJ21">
        <v>4.0542745329836958</v>
      </c>
      <c r="AK21" s="2">
        <v>34.840000000000003</v>
      </c>
      <c r="AL21">
        <v>567.93072207647288</v>
      </c>
      <c r="AM21">
        <v>2.4191325981585408</v>
      </c>
      <c r="AN21">
        <v>5.0159347572053861</v>
      </c>
      <c r="AO21">
        <v>110</v>
      </c>
      <c r="AP21">
        <v>173800003.05175802</v>
      </c>
      <c r="AQ21">
        <v>243820007.32421902</v>
      </c>
      <c r="AR21">
        <v>102.11</v>
      </c>
    </row>
    <row r="22" spans="1:44" x14ac:dyDescent="0.25">
      <c r="A22" s="16">
        <v>2001</v>
      </c>
      <c r="B22" s="16">
        <v>1018</v>
      </c>
      <c r="C22" s="16">
        <v>4193.2650000000003</v>
      </c>
      <c r="D22" s="16">
        <f t="shared" si="3"/>
        <v>17583471.360225003</v>
      </c>
      <c r="E22" s="16">
        <f t="shared" si="4"/>
        <v>6.9255951971104679</v>
      </c>
      <c r="F22" s="16">
        <f t="shared" si="5"/>
        <v>8.3412349457460735</v>
      </c>
      <c r="G22" s="16">
        <f t="shared" si="6"/>
        <v>16.682469891492147</v>
      </c>
      <c r="H22" s="16">
        <f t="shared" si="7"/>
        <v>69.576200420135507</v>
      </c>
      <c r="I22" s="16">
        <f t="shared" si="0"/>
        <v>12.362630170015198</v>
      </c>
      <c r="J22" s="16">
        <f t="shared" si="1"/>
        <v>50.92316738690451</v>
      </c>
      <c r="K22">
        <f t="shared" si="2"/>
        <v>213534.33549264816</v>
      </c>
      <c r="L22">
        <f t="shared" si="8"/>
        <v>2593.168976714695</v>
      </c>
      <c r="M22" s="16">
        <v>30.571365070376345</v>
      </c>
      <c r="N22" s="15">
        <v>8234.4936797437858</v>
      </c>
      <c r="O22" s="15">
        <v>26935.315648296448</v>
      </c>
      <c r="P22" s="7">
        <v>24.443891050583701</v>
      </c>
      <c r="Q22" s="7">
        <v>24.2269455252918</v>
      </c>
      <c r="R22" s="7">
        <v>25.931794354838701</v>
      </c>
      <c r="S22" s="6">
        <v>24.5</v>
      </c>
      <c r="T22">
        <v>12.9303648258152</v>
      </c>
      <c r="U22">
        <v>1707.6</v>
      </c>
      <c r="V22">
        <f t="shared" si="9"/>
        <v>7.4428441548838071</v>
      </c>
      <c r="W22">
        <v>65668.936780000004</v>
      </c>
      <c r="X22">
        <f t="shared" si="10"/>
        <v>33.299134587432668</v>
      </c>
      <c r="Y22">
        <f t="shared" si="11"/>
        <v>137.16315873847827</v>
      </c>
      <c r="Z22">
        <f t="shared" si="12"/>
        <v>575161.47282750509</v>
      </c>
      <c r="AA22">
        <f t="shared" si="13"/>
        <v>3.5055314082833093</v>
      </c>
      <c r="AB22">
        <f t="shared" si="14"/>
        <v>4.9211711569189145</v>
      </c>
      <c r="AC22">
        <f t="shared" si="15"/>
        <v>13.262406102664988</v>
      </c>
      <c r="AD22">
        <f t="shared" si="16"/>
        <v>24.217925555690648</v>
      </c>
      <c r="AE22">
        <f t="shared" si="17"/>
        <v>11.092381288708285</v>
      </c>
      <c r="AF22">
        <v>2.511614083</v>
      </c>
      <c r="AG22">
        <v>125394046</v>
      </c>
      <c r="AH22">
        <f t="shared" si="18"/>
        <v>18.646971704972085</v>
      </c>
      <c r="AI22">
        <v>44726802</v>
      </c>
      <c r="AJ22">
        <v>4.8631956117371944</v>
      </c>
      <c r="AK22" s="2">
        <v>35.668999999999997</v>
      </c>
      <c r="AL22">
        <v>590.38181503490671</v>
      </c>
      <c r="AM22">
        <v>3.2905707503897617</v>
      </c>
      <c r="AN22">
        <v>5.9176846516328681</v>
      </c>
      <c r="AO22">
        <v>107</v>
      </c>
      <c r="AP22">
        <v>167820007.32421902</v>
      </c>
      <c r="AQ22">
        <v>245660003.66210902</v>
      </c>
      <c r="AR22">
        <v>111.94</v>
      </c>
    </row>
    <row r="23" spans="1:44" x14ac:dyDescent="0.25">
      <c r="A23" s="16">
        <v>2002</v>
      </c>
      <c r="B23" s="16">
        <v>1018.2</v>
      </c>
      <c r="C23" s="16">
        <v>5098.8855000000003</v>
      </c>
      <c r="D23" s="16">
        <f t="shared" si="3"/>
        <v>25998633.342110254</v>
      </c>
      <c r="E23" s="16">
        <f t="shared" si="4"/>
        <v>6.9257916414682361</v>
      </c>
      <c r="F23" s="16">
        <f t="shared" si="5"/>
        <v>8.5367772654196212</v>
      </c>
      <c r="G23" s="16">
        <f t="shared" si="6"/>
        <v>17.073554530839242</v>
      </c>
      <c r="H23" s="16">
        <f t="shared" si="7"/>
        <v>72.876566079385313</v>
      </c>
      <c r="I23" s="16">
        <f t="shared" si="0"/>
        <v>8.8527965139883502</v>
      </c>
      <c r="J23" s="16">
        <f t="shared" si="1"/>
        <v>44.332543488141567</v>
      </c>
      <c r="K23">
        <f t="shared" si="2"/>
        <v>226046.56316980449</v>
      </c>
      <c r="L23">
        <f t="shared" si="8"/>
        <v>1965.3744121279633</v>
      </c>
      <c r="M23" s="16">
        <v>37.024689811192943</v>
      </c>
      <c r="N23" s="15">
        <v>11501.450399217207</v>
      </c>
      <c r="O23" s="15">
        <v>31064.27213256403</v>
      </c>
      <c r="P23" s="7">
        <v>25.023255813953501</v>
      </c>
      <c r="Q23" s="7">
        <v>25.041124031007801</v>
      </c>
      <c r="R23" s="7">
        <v>26.162299999999998</v>
      </c>
      <c r="S23" s="6">
        <v>25.152999999999999</v>
      </c>
      <c r="T23">
        <v>9.1808599490227696</v>
      </c>
      <c r="U23">
        <v>1230.9000000000001</v>
      </c>
      <c r="V23">
        <f t="shared" si="9"/>
        <v>7.1155008881162498</v>
      </c>
      <c r="W23">
        <v>89438.577669999999</v>
      </c>
      <c r="X23">
        <f t="shared" si="10"/>
        <v>27.500568004547812</v>
      </c>
      <c r="Y23">
        <f t="shared" si="11"/>
        <v>137.71581952480139</v>
      </c>
      <c r="Z23">
        <f t="shared" si="12"/>
        <v>702197.19529562676</v>
      </c>
      <c r="AA23">
        <f t="shared" si="13"/>
        <v>3.3142066591700496</v>
      </c>
      <c r="AB23">
        <f t="shared" si="14"/>
        <v>4.9251922831214356</v>
      </c>
      <c r="AC23">
        <f t="shared" si="15"/>
        <v>13.461969548541056</v>
      </c>
      <c r="AD23">
        <f t="shared" si="16"/>
        <v>24.257519025718938</v>
      </c>
      <c r="AE23">
        <f t="shared" si="17"/>
        <v>11.401307385646199</v>
      </c>
      <c r="AF23">
        <v>2.5215174440000001</v>
      </c>
      <c r="AG23">
        <v>128596079</v>
      </c>
      <c r="AH23">
        <f t="shared" si="18"/>
        <v>18.672186879411832</v>
      </c>
      <c r="AI23">
        <v>46947857</v>
      </c>
      <c r="AJ23">
        <v>4.8464641061777707</v>
      </c>
      <c r="AK23" s="2">
        <v>36.508000000000003</v>
      </c>
      <c r="AL23">
        <v>741.74749387633892</v>
      </c>
      <c r="AM23">
        <v>12.457468161026199</v>
      </c>
      <c r="AN23">
        <v>15.329155738186401</v>
      </c>
      <c r="AO23">
        <v>104</v>
      </c>
      <c r="AP23">
        <v>299549987.79296899</v>
      </c>
      <c r="AQ23">
        <v>419570007.32421899</v>
      </c>
      <c r="AR23">
        <v>120.97</v>
      </c>
    </row>
    <row r="24" spans="1:44" x14ac:dyDescent="0.25">
      <c r="A24" s="16">
        <v>2003</v>
      </c>
      <c r="B24" s="16">
        <v>1226</v>
      </c>
      <c r="C24" s="16">
        <v>5808.0137999999997</v>
      </c>
      <c r="D24" s="16">
        <f t="shared" si="3"/>
        <v>33733024.30099044</v>
      </c>
      <c r="E24" s="16">
        <f t="shared" si="4"/>
        <v>7.111512116496157</v>
      </c>
      <c r="F24" s="16">
        <f t="shared" si="5"/>
        <v>8.6669939325348668</v>
      </c>
      <c r="G24" s="16">
        <f t="shared" si="6"/>
        <v>17.333987865069734</v>
      </c>
      <c r="H24" s="16">
        <f t="shared" si="7"/>
        <v>75.11678382659619</v>
      </c>
      <c r="I24" s="16">
        <f t="shared" si="0"/>
        <v>9.0433162166978551</v>
      </c>
      <c r="J24" s="16">
        <f t="shared" si="1"/>
        <v>42.841521520672863</v>
      </c>
      <c r="K24">
        <f t="shared" si="2"/>
        <v>248824.14820506502</v>
      </c>
      <c r="L24">
        <f t="shared" si="8"/>
        <v>1835.3959662062762</v>
      </c>
      <c r="M24" s="16">
        <v>40.654710275390016</v>
      </c>
      <c r="N24" s="15">
        <v>13556.973687774802</v>
      </c>
      <c r="O24" s="15">
        <v>33346.6247722763</v>
      </c>
      <c r="P24" s="7">
        <v>28.830703124999999</v>
      </c>
      <c r="Q24" s="7">
        <v>28.66111328125</v>
      </c>
      <c r="R24" s="7">
        <v>31.062280000000001</v>
      </c>
      <c r="S24" s="6">
        <v>28.765000000000001</v>
      </c>
      <c r="T24">
        <v>10.222577003501</v>
      </c>
      <c r="U24">
        <v>2074.3000000000002</v>
      </c>
      <c r="V24">
        <f t="shared" si="9"/>
        <v>7.6373790263521002</v>
      </c>
      <c r="W24">
        <v>102781.71739999999</v>
      </c>
      <c r="X24">
        <f t="shared" si="10"/>
        <v>30.15640725749185</v>
      </c>
      <c r="Y24">
        <f t="shared" si="11"/>
        <v>142.86201428216378</v>
      </c>
      <c r="Z24">
        <f t="shared" si="12"/>
        <v>829744.55044660449</v>
      </c>
      <c r="AA24">
        <f t="shared" si="13"/>
        <v>3.4063974132818688</v>
      </c>
      <c r="AB24">
        <f t="shared" si="14"/>
        <v>4.9618792293205791</v>
      </c>
      <c r="AC24">
        <f t="shared" si="15"/>
        <v>13.628873161855447</v>
      </c>
      <c r="AD24">
        <f t="shared" si="16"/>
        <v>24.620245486362982</v>
      </c>
      <c r="AE24">
        <f t="shared" si="17"/>
        <v>11.540362769883171</v>
      </c>
      <c r="AF24">
        <v>2.5372544939999999</v>
      </c>
      <c r="AG24">
        <v>131900634</v>
      </c>
      <c r="AH24">
        <f t="shared" si="18"/>
        <v>18.697559424347713</v>
      </c>
      <c r="AI24">
        <v>49272801</v>
      </c>
      <c r="AJ24">
        <v>4.8334664640029752</v>
      </c>
      <c r="AK24" s="2">
        <v>37.356000000000002</v>
      </c>
      <c r="AL24">
        <v>795.38622865240848</v>
      </c>
      <c r="AM24">
        <v>4.6577862911152579</v>
      </c>
      <c r="AN24">
        <v>7.3471949703428407</v>
      </c>
      <c r="AO24">
        <v>101</v>
      </c>
      <c r="AP24">
        <v>309850006.10351604</v>
      </c>
      <c r="AQ24">
        <v>393720001.22070301</v>
      </c>
      <c r="AR24">
        <v>129.36000000000001</v>
      </c>
    </row>
    <row r="25" spans="1:44" x14ac:dyDescent="0.25">
      <c r="A25" s="16">
        <v>2004</v>
      </c>
      <c r="B25" s="16">
        <v>1504.2</v>
      </c>
      <c r="C25" s="16">
        <v>6260.5947999999999</v>
      </c>
      <c r="D25" s="16">
        <f t="shared" si="3"/>
        <v>39195047.24978704</v>
      </c>
      <c r="E25" s="16">
        <f t="shared" si="4"/>
        <v>7.3160164743923026</v>
      </c>
      <c r="F25" s="16">
        <f t="shared" si="5"/>
        <v>8.7420304755548539</v>
      </c>
      <c r="G25" s="16">
        <f t="shared" si="6"/>
        <v>17.484060951109708</v>
      </c>
      <c r="H25" s="16">
        <f t="shared" si="7"/>
        <v>76.423096835529819</v>
      </c>
      <c r="I25" s="16">
        <f t="shared" si="0"/>
        <v>8.2994649009149732</v>
      </c>
      <c r="J25" s="16">
        <f t="shared" si="1"/>
        <v>34.543004122756813</v>
      </c>
      <c r="K25">
        <f t="shared" si="2"/>
        <v>216259.75198730984</v>
      </c>
      <c r="L25">
        <f t="shared" si="8"/>
        <v>1193.2191338247942</v>
      </c>
      <c r="M25" s="16">
        <v>49.748494696990967</v>
      </c>
      <c r="N25" s="15">
        <v>18124.060020232988</v>
      </c>
      <c r="O25" s="15">
        <v>36431.373714127702</v>
      </c>
      <c r="P25" s="7">
        <v>38.265000000000001</v>
      </c>
      <c r="Q25" s="7">
        <v>38.130154440154399</v>
      </c>
      <c r="R25" s="7">
        <v>41.4876907630522</v>
      </c>
      <c r="S25" s="6">
        <v>38.268999999999998</v>
      </c>
      <c r="T25">
        <v>15.288691862041601</v>
      </c>
      <c r="U25">
        <v>3354.8</v>
      </c>
      <c r="V25">
        <f t="shared" si="9"/>
        <v>8.1181474351102558</v>
      </c>
      <c r="W25">
        <v>133934.4056</v>
      </c>
      <c r="X25">
        <f t="shared" si="10"/>
        <v>30.236090743283967</v>
      </c>
      <c r="Y25">
        <f t="shared" si="11"/>
        <v>125.8449092406141</v>
      </c>
      <c r="Z25">
        <f t="shared" si="12"/>
        <v>787863.9843982606</v>
      </c>
      <c r="AA25">
        <f t="shared" si="13"/>
        <v>3.409036268592379</v>
      </c>
      <c r="AB25">
        <f t="shared" si="14"/>
        <v>4.8350502697549294</v>
      </c>
      <c r="AC25">
        <f t="shared" si="15"/>
        <v>13.577080745309782</v>
      </c>
      <c r="AD25">
        <f t="shared" si="16"/>
        <v>23.377711111057216</v>
      </c>
      <c r="AE25">
        <f t="shared" si="17"/>
        <v>11.805105448635935</v>
      </c>
      <c r="AF25">
        <v>2.5596581280000001</v>
      </c>
      <c r="AG25">
        <v>135320420</v>
      </c>
      <c r="AH25">
        <f t="shared" si="18"/>
        <v>18.723156005626031</v>
      </c>
      <c r="AI25">
        <v>51708639</v>
      </c>
      <c r="AJ25">
        <v>4.8252641250875294</v>
      </c>
      <c r="AK25" s="2">
        <v>38.212000000000003</v>
      </c>
      <c r="AL25">
        <v>1007.8743424121573</v>
      </c>
      <c r="AM25">
        <v>6.4896036769074783</v>
      </c>
      <c r="AN25">
        <v>9.2505582284969421</v>
      </c>
      <c r="AO25">
        <v>98.1</v>
      </c>
      <c r="AP25">
        <v>578770019.53125</v>
      </c>
      <c r="AQ25">
        <v>662849975.58593798</v>
      </c>
      <c r="AR25">
        <v>133.5</v>
      </c>
    </row>
    <row r="26" spans="1:44" x14ac:dyDescent="0.25">
      <c r="A26" s="16">
        <v>2005</v>
      </c>
      <c r="B26" s="16">
        <v>1919.7</v>
      </c>
      <c r="C26" s="16">
        <v>4220.9787999999999</v>
      </c>
      <c r="D26" s="16">
        <f t="shared" si="3"/>
        <v>17816662.03004944</v>
      </c>
      <c r="E26" s="16">
        <f t="shared" si="4"/>
        <v>7.5599242028135247</v>
      </c>
      <c r="F26" s="16">
        <f t="shared" si="5"/>
        <v>8.3478223232633706</v>
      </c>
      <c r="G26" s="16">
        <f t="shared" si="6"/>
        <v>16.695644646526741</v>
      </c>
      <c r="H26" s="16">
        <f t="shared" si="7"/>
        <v>69.686137540774254</v>
      </c>
      <c r="I26" s="16">
        <f t="shared" si="0"/>
        <v>8.3025259333962858</v>
      </c>
      <c r="J26" s="16">
        <f t="shared" si="1"/>
        <v>18.255345080645903</v>
      </c>
      <c r="K26">
        <f t="shared" si="2"/>
        <v>77055.424572090633</v>
      </c>
      <c r="L26">
        <f t="shared" si="8"/>
        <v>333.25762401346253</v>
      </c>
      <c r="M26" s="16">
        <v>59.627796913910835</v>
      </c>
      <c r="N26" s="15">
        <v>23121.878996826148</v>
      </c>
      <c r="O26" s="15">
        <v>38777.013730989471</v>
      </c>
      <c r="P26" s="7">
        <v>54.521089494163398</v>
      </c>
      <c r="Q26" s="7">
        <v>55.688871595330802</v>
      </c>
      <c r="R26" s="7">
        <v>56.590896414342602</v>
      </c>
      <c r="S26" s="6">
        <v>55.67</v>
      </c>
      <c r="T26">
        <v>18.576810917128199</v>
      </c>
      <c r="U26">
        <v>4762.3999999999996</v>
      </c>
      <c r="V26">
        <f t="shared" si="9"/>
        <v>8.46850702183918</v>
      </c>
      <c r="W26">
        <v>166506.15109999999</v>
      </c>
      <c r="X26">
        <f t="shared" si="10"/>
        <v>32.194716212165552</v>
      </c>
      <c r="Y26">
        <f t="shared" si="11"/>
        <v>70.788776685714993</v>
      </c>
      <c r="Z26">
        <f t="shared" si="12"/>
        <v>298797.92566833727</v>
      </c>
      <c r="AA26">
        <f t="shared" si="13"/>
        <v>3.4718023462957781</v>
      </c>
      <c r="AB26">
        <f t="shared" si="14"/>
        <v>4.2597004667456249</v>
      </c>
      <c r="AC26">
        <f t="shared" si="15"/>
        <v>12.607522790008996</v>
      </c>
      <c r="AD26">
        <f t="shared" si="16"/>
        <v>18.145048066392896</v>
      </c>
      <c r="AE26">
        <f t="shared" si="17"/>
        <v>12.022787531263782</v>
      </c>
      <c r="AF26">
        <v>2.5856891320000002</v>
      </c>
      <c r="AG26">
        <v>138865014</v>
      </c>
      <c r="AH26">
        <f t="shared" si="18"/>
        <v>18.749012896948042</v>
      </c>
      <c r="AI26">
        <v>54260116</v>
      </c>
      <c r="AJ26">
        <v>4.8164578882279185</v>
      </c>
      <c r="AK26" s="2">
        <v>39.073999999999998</v>
      </c>
      <c r="AL26">
        <v>1268.3834615847943</v>
      </c>
      <c r="AM26">
        <v>3.721623938714032</v>
      </c>
      <c r="AN26">
        <v>6.4385165250910461</v>
      </c>
      <c r="AO26">
        <v>95.2</v>
      </c>
      <c r="AP26">
        <v>6401790039.0625</v>
      </c>
      <c r="AQ26">
        <v>6792169921.875</v>
      </c>
      <c r="AR26">
        <v>132.15</v>
      </c>
    </row>
    <row r="27" spans="1:44" x14ac:dyDescent="0.25">
      <c r="A27" s="16">
        <v>2006</v>
      </c>
      <c r="B27" s="16">
        <v>2038</v>
      </c>
      <c r="C27" s="16">
        <v>2204.7208000000001</v>
      </c>
      <c r="D27" s="16">
        <f t="shared" si="3"/>
        <v>4860793.8059526403</v>
      </c>
      <c r="E27" s="16">
        <f t="shared" si="4"/>
        <v>7.6197242137826704</v>
      </c>
      <c r="F27" s="16">
        <f t="shared" si="5"/>
        <v>7.6983561585485978</v>
      </c>
      <c r="G27" s="16">
        <f t="shared" si="6"/>
        <v>15.396712317097196</v>
      </c>
      <c r="H27" s="16">
        <f t="shared" si="7"/>
        <v>59.264687543863126</v>
      </c>
      <c r="I27" s="16">
        <f t="shared" si="0"/>
        <v>6.7094255445028921</v>
      </c>
      <c r="J27" s="16">
        <f t="shared" si="1"/>
        <v>7.2582973768483079</v>
      </c>
      <c r="K27">
        <f t="shared" si="2"/>
        <v>16002.519199322904</v>
      </c>
      <c r="L27">
        <f t="shared" si="8"/>
        <v>52.682880810763024</v>
      </c>
      <c r="M27" s="16">
        <v>73.85760162701267</v>
      </c>
      <c r="N27" s="15">
        <v>30375.178716600505</v>
      </c>
      <c r="O27" s="15">
        <v>41126.678970716806</v>
      </c>
      <c r="P27" s="7">
        <v>65.144062500000004</v>
      </c>
      <c r="Q27" s="7">
        <v>67.065585937500003</v>
      </c>
      <c r="R27" s="7">
        <v>66.036746987951801</v>
      </c>
      <c r="S27" s="6">
        <v>66.84</v>
      </c>
      <c r="T27">
        <v>16.1468566257074</v>
      </c>
      <c r="U27">
        <v>5287.6</v>
      </c>
      <c r="V27">
        <f t="shared" si="9"/>
        <v>8.5731197357052444</v>
      </c>
      <c r="W27">
        <v>213101.86559999999</v>
      </c>
      <c r="X27">
        <f t="shared" si="10"/>
        <v>27.593639044658907</v>
      </c>
      <c r="Y27">
        <f t="shared" si="11"/>
        <v>29.850966609151925</v>
      </c>
      <c r="Z27">
        <f t="shared" si="12"/>
        <v>65813.046983302716</v>
      </c>
      <c r="AA27">
        <f t="shared" si="13"/>
        <v>3.3175852767645355</v>
      </c>
      <c r="AB27">
        <f t="shared" si="14"/>
        <v>3.3962172215304633</v>
      </c>
      <c r="AC27">
        <f t="shared" si="15"/>
        <v>11.094573380079062</v>
      </c>
      <c r="AD27">
        <f t="shared" si="16"/>
        <v>11.5342914158201</v>
      </c>
      <c r="AE27">
        <f t="shared" si="17"/>
        <v>12.269525572623705</v>
      </c>
      <c r="AF27">
        <v>2.6108431620000001</v>
      </c>
      <c r="AG27">
        <v>142538305</v>
      </c>
      <c r="AH27">
        <f t="shared" si="18"/>
        <v>18.775121328568389</v>
      </c>
      <c r="AI27">
        <v>56934075</v>
      </c>
      <c r="AJ27">
        <v>4.8104574450320596</v>
      </c>
      <c r="AK27" s="2">
        <v>39.942999999999998</v>
      </c>
      <c r="AL27">
        <v>1656.4247935432877</v>
      </c>
      <c r="AM27">
        <v>3.3262178780103113</v>
      </c>
      <c r="AN27">
        <v>6.0594280312554787</v>
      </c>
      <c r="AO27">
        <v>92.5</v>
      </c>
      <c r="AP27">
        <v>11431959960.9375</v>
      </c>
      <c r="AQ27">
        <v>11879080078.125</v>
      </c>
      <c r="AR27">
        <v>128.65</v>
      </c>
    </row>
    <row r="28" spans="1:44" x14ac:dyDescent="0.25">
      <c r="A28" s="16">
        <v>2007</v>
      </c>
      <c r="B28" s="16">
        <v>2450.9</v>
      </c>
      <c r="C28" s="16">
        <v>2608.528499</v>
      </c>
      <c r="D28" s="16">
        <f t="shared" si="3"/>
        <v>6804420.930095193</v>
      </c>
      <c r="E28" s="16">
        <f t="shared" si="4"/>
        <v>7.8042105830221811</v>
      </c>
      <c r="F28" s="16">
        <f t="shared" si="5"/>
        <v>7.8665415478388399</v>
      </c>
      <c r="G28" s="16">
        <f t="shared" si="6"/>
        <v>15.73308309567768</v>
      </c>
      <c r="H28" s="16">
        <f t="shared" si="7"/>
        <v>61.882475923874694</v>
      </c>
      <c r="I28" s="16">
        <f t="shared" si="0"/>
        <v>7.0680123908931263</v>
      </c>
      <c r="J28" s="16">
        <f t="shared" si="1"/>
        <v>7.5225883360928014</v>
      </c>
      <c r="K28">
        <f t="shared" si="2"/>
        <v>19622.886060943067</v>
      </c>
      <c r="L28">
        <f t="shared" si="8"/>
        <v>56.58933527431946</v>
      </c>
      <c r="M28" s="16">
        <v>79.101292661963925</v>
      </c>
      <c r="N28" s="15">
        <v>34675.943737137393</v>
      </c>
      <c r="O28" s="15">
        <v>43837.39199467127</v>
      </c>
      <c r="P28" s="7">
        <v>72.389078431372496</v>
      </c>
      <c r="Q28" s="7">
        <v>74.483196078431405</v>
      </c>
      <c r="R28" s="7">
        <v>72.203313253011999</v>
      </c>
      <c r="S28" s="6">
        <v>75.14</v>
      </c>
      <c r="T28">
        <v>14.443734997777099</v>
      </c>
      <c r="U28">
        <v>4462.8999999999996</v>
      </c>
      <c r="V28">
        <f t="shared" si="9"/>
        <v>8.4035540579251826</v>
      </c>
      <c r="W28">
        <v>236954.69870000001</v>
      </c>
      <c r="X28">
        <f t="shared" si="10"/>
        <v>30.984322980331296</v>
      </c>
      <c r="Y28">
        <f t="shared" si="11"/>
        <v>32.977065370441387</v>
      </c>
      <c r="Z28">
        <f t="shared" si="12"/>
        <v>86021.614832182357</v>
      </c>
      <c r="AA28">
        <f t="shared" si="13"/>
        <v>3.4334813662586656</v>
      </c>
      <c r="AB28">
        <f t="shared" si="14"/>
        <v>3.4958123310753249</v>
      </c>
      <c r="AC28">
        <f t="shared" si="15"/>
        <v>11.362353878914165</v>
      </c>
      <c r="AD28">
        <f t="shared" si="16"/>
        <v>12.220703854098296</v>
      </c>
      <c r="AE28">
        <f t="shared" si="17"/>
        <v>12.375624257121048</v>
      </c>
      <c r="AF28">
        <v>2.632171268</v>
      </c>
      <c r="AG28">
        <v>146339971</v>
      </c>
      <c r="AH28">
        <f t="shared" si="18"/>
        <v>18.801443041251488</v>
      </c>
      <c r="AI28">
        <v>59734513</v>
      </c>
      <c r="AJ28">
        <v>4.8015941028047902</v>
      </c>
      <c r="AK28" s="2">
        <v>40.819000000000003</v>
      </c>
      <c r="AL28">
        <v>1883.4613884720181</v>
      </c>
      <c r="AM28">
        <v>3.8220723007609934</v>
      </c>
      <c r="AN28">
        <v>6.5911303607354199</v>
      </c>
      <c r="AO28">
        <v>90.1</v>
      </c>
      <c r="AP28">
        <v>1958599975.5859399</v>
      </c>
      <c r="AQ28">
        <v>1960540039.0625</v>
      </c>
      <c r="AR28">
        <v>125.83</v>
      </c>
    </row>
    <row r="29" spans="1:44" x14ac:dyDescent="0.25">
      <c r="A29" s="16">
        <v>2008</v>
      </c>
      <c r="B29" s="16">
        <v>3240.8</v>
      </c>
      <c r="C29" s="16">
        <v>2843.561248</v>
      </c>
      <c r="D29" s="16">
        <f t="shared" si="3"/>
        <v>8085840.5711273169</v>
      </c>
      <c r="E29" s="16">
        <f t="shared" si="4"/>
        <v>8.0835754918884817</v>
      </c>
      <c r="F29" s="16">
        <f t="shared" si="5"/>
        <v>7.9528125061667172</v>
      </c>
      <c r="G29" s="16">
        <f t="shared" si="6"/>
        <v>15.905625012333434</v>
      </c>
      <c r="H29" s="16">
        <f t="shared" si="7"/>
        <v>63.247226758241744</v>
      </c>
      <c r="I29" s="16">
        <f t="shared" si="0"/>
        <v>8.1112850111188681</v>
      </c>
      <c r="J29" s="16">
        <f t="shared" si="1"/>
        <v>7.1170500274934767</v>
      </c>
      <c r="K29">
        <f t="shared" si="2"/>
        <v>20237.767658257788</v>
      </c>
      <c r="L29">
        <f t="shared" si="8"/>
        <v>50.652401093844901</v>
      </c>
      <c r="M29" s="16">
        <v>85.367212335083124</v>
      </c>
      <c r="N29" s="15">
        <v>39954.211885756005</v>
      </c>
      <c r="O29" s="15">
        <v>46802.760442716768</v>
      </c>
      <c r="P29" s="7">
        <v>97.255972762645996</v>
      </c>
      <c r="Q29" s="7">
        <v>101.430875486381</v>
      </c>
      <c r="R29" s="7">
        <v>100.062410358566</v>
      </c>
      <c r="S29" s="6">
        <v>100.6</v>
      </c>
      <c r="T29">
        <v>16.8449563431363</v>
      </c>
      <c r="U29">
        <v>6530.6</v>
      </c>
      <c r="V29">
        <f t="shared" si="9"/>
        <v>8.7842541016635245</v>
      </c>
      <c r="W29">
        <v>265883.49229999998</v>
      </c>
      <c r="X29">
        <f t="shared" si="10"/>
        <v>37.963052925744158</v>
      </c>
      <c r="Y29">
        <f t="shared" si="11"/>
        <v>33.309758749512191</v>
      </c>
      <c r="Z29">
        <f t="shared" si="12"/>
        <v>94718.339160341799</v>
      </c>
      <c r="AA29">
        <f t="shared" si="13"/>
        <v>3.6366133953166813</v>
      </c>
      <c r="AB29">
        <f t="shared" si="14"/>
        <v>3.5058504095949172</v>
      </c>
      <c r="AC29">
        <f t="shared" si="15"/>
        <v>11.458662915761634</v>
      </c>
      <c r="AD29">
        <f t="shared" si="16"/>
        <v>12.290987094456849</v>
      </c>
      <c r="AE29">
        <f t="shared" si="17"/>
        <v>12.490813492942131</v>
      </c>
      <c r="AF29">
        <v>2.6498677279999998</v>
      </c>
      <c r="AG29">
        <v>150269622</v>
      </c>
      <c r="AH29">
        <f t="shared" si="18"/>
        <v>18.827941718526596</v>
      </c>
      <c r="AI29">
        <v>62665438</v>
      </c>
      <c r="AJ29">
        <v>4.790010702501073</v>
      </c>
      <c r="AK29" s="2">
        <v>41.701999999999998</v>
      </c>
      <c r="AL29">
        <v>2259.1140588853827</v>
      </c>
      <c r="AM29">
        <v>3.9725104927765358</v>
      </c>
      <c r="AN29">
        <v>6.7644727778479989</v>
      </c>
      <c r="AO29">
        <v>88</v>
      </c>
      <c r="AP29">
        <v>1293719970.70313</v>
      </c>
      <c r="AQ29">
        <v>1305300048.82813</v>
      </c>
      <c r="AR29">
        <v>118.57</v>
      </c>
    </row>
    <row r="30" spans="1:44" x14ac:dyDescent="0.25">
      <c r="A30" s="16">
        <v>2009</v>
      </c>
      <c r="B30" s="16">
        <v>3453</v>
      </c>
      <c r="C30" s="16">
        <v>3818.4661500000002</v>
      </c>
      <c r="D30" s="16">
        <f t="shared" si="3"/>
        <v>14580683.738695825</v>
      </c>
      <c r="E30" s="16">
        <f t="shared" si="4"/>
        <v>8.1469986973899928</v>
      </c>
      <c r="F30" s="16">
        <f t="shared" si="5"/>
        <v>8.2476040895516842</v>
      </c>
      <c r="G30" s="16">
        <f t="shared" si="6"/>
        <v>16.495208179103368</v>
      </c>
      <c r="H30" s="16">
        <f t="shared" si="7"/>
        <v>68.022973217989673</v>
      </c>
      <c r="I30" s="16">
        <f t="shared" si="0"/>
        <v>7.94497034748131</v>
      </c>
      <c r="J30" s="16">
        <f t="shared" si="1"/>
        <v>8.7858674586189185</v>
      </c>
      <c r="K30">
        <f t="shared" si="2"/>
        <v>33548.537489122864</v>
      </c>
      <c r="L30">
        <f t="shared" si="8"/>
        <v>77.191467000418854</v>
      </c>
      <c r="M30" s="16">
        <v>85.95291581730244</v>
      </c>
      <c r="N30" s="15">
        <v>43461.458620731784</v>
      </c>
      <c r="O30" s="15">
        <v>50564.263245078451</v>
      </c>
      <c r="P30" s="7">
        <v>61.671264822134397</v>
      </c>
      <c r="Q30" s="7">
        <v>63.347944664031701</v>
      </c>
      <c r="R30" s="7">
        <v>61.922669322709197</v>
      </c>
      <c r="S30" s="6">
        <v>63.25</v>
      </c>
      <c r="T30">
        <v>9.1652431675489403</v>
      </c>
      <c r="U30">
        <v>3191.9</v>
      </c>
      <c r="V30">
        <f t="shared" si="9"/>
        <v>8.0683716297581558</v>
      </c>
      <c r="W30">
        <v>281623.04100000003</v>
      </c>
      <c r="X30">
        <f t="shared" si="10"/>
        <v>40.173157212485236</v>
      </c>
      <c r="Y30">
        <f t="shared" si="11"/>
        <v>44.425091501448954</v>
      </c>
      <c r="Z30">
        <f t="shared" si="12"/>
        <v>169635.70810893553</v>
      </c>
      <c r="AA30">
        <f t="shared" si="13"/>
        <v>3.6931990415606148</v>
      </c>
      <c r="AB30">
        <f t="shared" si="14"/>
        <v>3.7938044337223071</v>
      </c>
      <c r="AC30">
        <f t="shared" si="15"/>
        <v>12.041408523273992</v>
      </c>
      <c r="AD30">
        <f t="shared" si="16"/>
        <v>14.392952081331035</v>
      </c>
      <c r="AE30">
        <f t="shared" si="17"/>
        <v>12.548324721651763</v>
      </c>
      <c r="AF30">
        <v>2.6629212450000002</v>
      </c>
      <c r="AG30">
        <v>154324939</v>
      </c>
      <c r="AH30">
        <f t="shared" si="18"/>
        <v>18.854570930974432</v>
      </c>
      <c r="AI30">
        <v>65723905</v>
      </c>
      <c r="AJ30">
        <v>4.7652642563386411</v>
      </c>
      <c r="AK30" s="2">
        <v>42.588000000000001</v>
      </c>
      <c r="AL30">
        <v>1911.6078658876922</v>
      </c>
      <c r="AM30">
        <v>5.1979544090689558</v>
      </c>
      <c r="AN30">
        <v>8.0369251018968413</v>
      </c>
      <c r="AO30">
        <v>86.1</v>
      </c>
      <c r="AP30">
        <v>1639229980.46875</v>
      </c>
      <c r="AQ30">
        <v>1684670043.9453101</v>
      </c>
      <c r="AR30">
        <v>148.88</v>
      </c>
    </row>
    <row r="31" spans="1:44" x14ac:dyDescent="0.25">
      <c r="A31" s="16">
        <v>2010</v>
      </c>
      <c r="B31" s="16">
        <v>4194.6000000000004</v>
      </c>
      <c r="C31" s="16">
        <v>5241.6593759999996</v>
      </c>
      <c r="D31" s="16">
        <f t="shared" si="3"/>
        <v>27474993.014008705</v>
      </c>
      <c r="E31" s="16">
        <f t="shared" si="4"/>
        <v>8.341553262745995</v>
      </c>
      <c r="F31" s="16">
        <f t="shared" si="5"/>
        <v>8.5643934019933639</v>
      </c>
      <c r="G31" s="16">
        <f t="shared" si="6"/>
        <v>17.128786803986728</v>
      </c>
      <c r="H31" s="16">
        <f t="shared" si="7"/>
        <v>73.348834344107459</v>
      </c>
      <c r="I31" s="16">
        <f t="shared" si="0"/>
        <v>7.5620139352931535</v>
      </c>
      <c r="J31" s="16">
        <f t="shared" si="1"/>
        <v>9.4496498463195557</v>
      </c>
      <c r="K31">
        <f t="shared" si="2"/>
        <v>49531.845716877855</v>
      </c>
      <c r="L31">
        <f t="shared" si="8"/>
        <v>89.295882218047197</v>
      </c>
      <c r="M31" s="16">
        <v>100</v>
      </c>
      <c r="N31" s="15">
        <v>55469.350306577951</v>
      </c>
      <c r="O31" s="15">
        <v>55469.350306577951</v>
      </c>
      <c r="P31" s="7">
        <v>79.495533596838001</v>
      </c>
      <c r="Q31" s="7">
        <v>81.054347826086897</v>
      </c>
      <c r="R31" s="7">
        <v>79.449442231075693</v>
      </c>
      <c r="S31" s="6">
        <v>81.069999999999993</v>
      </c>
      <c r="T31">
        <v>12.8565403376254</v>
      </c>
      <c r="U31">
        <v>5396.1</v>
      </c>
      <c r="V31">
        <f t="shared" si="9"/>
        <v>8.5934317494020345</v>
      </c>
      <c r="W31">
        <v>344549.90899999999</v>
      </c>
      <c r="X31">
        <f t="shared" si="10"/>
        <v>41.946000000000005</v>
      </c>
      <c r="Y31">
        <f t="shared" si="11"/>
        <v>52.416593759999998</v>
      </c>
      <c r="Z31">
        <f t="shared" si="12"/>
        <v>274749.93014008703</v>
      </c>
      <c r="AA31">
        <f t="shared" si="13"/>
        <v>3.7363830767579032</v>
      </c>
      <c r="AB31">
        <f t="shared" si="14"/>
        <v>3.9592232160052725</v>
      </c>
      <c r="AC31">
        <f t="shared" si="15"/>
        <v>12.523616617998636</v>
      </c>
      <c r="AD31">
        <f t="shared" si="16"/>
        <v>15.675448474155132</v>
      </c>
      <c r="AE31">
        <f t="shared" si="17"/>
        <v>12.749994232672709</v>
      </c>
      <c r="AF31">
        <v>2.6714428300000002</v>
      </c>
      <c r="AG31">
        <v>158503203</v>
      </c>
      <c r="AH31">
        <f t="shared" si="18"/>
        <v>18.881285359279318</v>
      </c>
      <c r="AI31">
        <v>68917193</v>
      </c>
      <c r="AJ31">
        <v>4.7442972299535073</v>
      </c>
      <c r="AK31" s="2">
        <v>43.48</v>
      </c>
      <c r="AL31">
        <v>2280.4373373812596</v>
      </c>
      <c r="AM31">
        <v>5.1585453499059639</v>
      </c>
      <c r="AN31">
        <v>8.0056559152817783</v>
      </c>
      <c r="AO31">
        <v>84.6</v>
      </c>
      <c r="AP31">
        <v>2052360107.42188</v>
      </c>
      <c r="AQ31">
        <v>2100010009.76563</v>
      </c>
      <c r="AR31">
        <v>150.30000000000001</v>
      </c>
    </row>
    <row r="32" spans="1:44" x14ac:dyDescent="0.25">
      <c r="A32" s="16">
        <v>2011</v>
      </c>
      <c r="B32" s="16">
        <v>4712.1000000000004</v>
      </c>
      <c r="C32" s="16">
        <v>6519.6928289999996</v>
      </c>
      <c r="D32" s="16">
        <f t="shared" si="3"/>
        <v>42506394.584514022</v>
      </c>
      <c r="E32" s="16">
        <f t="shared" si="4"/>
        <v>8.4578889475170964</v>
      </c>
      <c r="F32" s="16">
        <f t="shared" si="5"/>
        <v>8.7825825416943228</v>
      </c>
      <c r="G32" s="16">
        <f t="shared" si="6"/>
        <v>17.565165083388646</v>
      </c>
      <c r="H32" s="16">
        <f t="shared" si="7"/>
        <v>77.13375610167391</v>
      </c>
      <c r="I32" s="16">
        <f t="shared" si="0"/>
        <v>7.3957801703530013</v>
      </c>
      <c r="J32" s="16">
        <f t="shared" si="1"/>
        <v>10.232850521319763</v>
      </c>
      <c r="K32">
        <f t="shared" si="2"/>
        <v>66715.042164077371</v>
      </c>
      <c r="L32">
        <f t="shared" si="8"/>
        <v>104.71122979167416</v>
      </c>
      <c r="M32" s="16">
        <v>109.77845809675884</v>
      </c>
      <c r="N32" s="15">
        <v>63713.359394984443</v>
      </c>
      <c r="O32" s="15">
        <v>58180.351895038082</v>
      </c>
      <c r="P32" s="7">
        <v>111.255597609562</v>
      </c>
      <c r="Q32" s="7">
        <v>113.649541832669</v>
      </c>
      <c r="R32" s="7">
        <v>95.035936254980101</v>
      </c>
      <c r="S32" s="6">
        <v>114.15</v>
      </c>
      <c r="T32">
        <v>16.556379365284101</v>
      </c>
      <c r="U32">
        <v>8879</v>
      </c>
      <c r="V32">
        <f t="shared" si="9"/>
        <v>9.0914442170323273</v>
      </c>
      <c r="W32">
        <v>387793.39620000002</v>
      </c>
      <c r="X32">
        <f t="shared" si="10"/>
        <v>42.923721845744552</v>
      </c>
      <c r="Y32">
        <f t="shared" si="11"/>
        <v>59.389546383075775</v>
      </c>
      <c r="Z32">
        <f t="shared" si="12"/>
        <v>387201.59967130201</v>
      </c>
      <c r="AA32">
        <f t="shared" si="13"/>
        <v>3.7594246298869689</v>
      </c>
      <c r="AB32">
        <f t="shared" si="14"/>
        <v>4.0841182240641958</v>
      </c>
      <c r="AC32">
        <f t="shared" si="15"/>
        <v>12.86670076575852</v>
      </c>
      <c r="AD32">
        <f t="shared" si="16"/>
        <v>16.680021668133282</v>
      </c>
      <c r="AE32">
        <f t="shared" si="17"/>
        <v>12.86822799276483</v>
      </c>
      <c r="AF32">
        <v>2.6778855699999999</v>
      </c>
      <c r="AG32">
        <v>162805080</v>
      </c>
      <c r="AH32">
        <f t="shared" si="18"/>
        <v>18.908064214977085</v>
      </c>
      <c r="AI32">
        <v>72230102</v>
      </c>
      <c r="AJ32">
        <v>4.6951201767797714</v>
      </c>
      <c r="AK32" s="2">
        <v>44.366</v>
      </c>
      <c r="AL32">
        <v>2487.5980168037877</v>
      </c>
      <c r="AM32">
        <v>2.5253222292716657</v>
      </c>
      <c r="AN32">
        <v>5.3079242036664169</v>
      </c>
      <c r="AO32">
        <v>83.3</v>
      </c>
      <c r="AP32">
        <v>1809859985.3515601</v>
      </c>
      <c r="AQ32">
        <v>1757709960.9375</v>
      </c>
      <c r="AR32">
        <v>153.86000000000001</v>
      </c>
    </row>
    <row r="33" spans="1:44" x14ac:dyDescent="0.25">
      <c r="A33" s="16">
        <v>2012</v>
      </c>
      <c r="B33" s="16">
        <v>4605.3</v>
      </c>
      <c r="C33" s="16">
        <v>7564.4402280000004</v>
      </c>
      <c r="D33" s="16">
        <f t="shared" si="3"/>
        <v>57220755.962984696</v>
      </c>
      <c r="E33" s="16">
        <f t="shared" si="4"/>
        <v>8.4349630931472657</v>
      </c>
      <c r="F33" s="16">
        <f t="shared" si="5"/>
        <v>8.931213628507825</v>
      </c>
      <c r="G33" s="16">
        <f t="shared" si="6"/>
        <v>17.86242725701565</v>
      </c>
      <c r="H33" s="16">
        <f t="shared" si="7"/>
        <v>79.766576878043907</v>
      </c>
      <c r="I33" s="16">
        <f t="shared" si="0"/>
        <v>6.3434207609119682</v>
      </c>
      <c r="J33" s="16">
        <f t="shared" si="1"/>
        <v>10.419392262604578</v>
      </c>
      <c r="K33">
        <f t="shared" si="2"/>
        <v>78816.869982557997</v>
      </c>
      <c r="L33">
        <f t="shared" si="8"/>
        <v>108.56373512202416</v>
      </c>
      <c r="M33" s="16">
        <v>120.69882029018962</v>
      </c>
      <c r="N33" s="15">
        <v>72599.629972171591</v>
      </c>
      <c r="O33" s="15">
        <v>60670.050464060798</v>
      </c>
      <c r="P33" s="7">
        <v>111.669702380952</v>
      </c>
      <c r="Q33" s="7">
        <v>114.212083333333</v>
      </c>
      <c r="R33" s="7">
        <v>94.126613545816795</v>
      </c>
      <c r="S33" s="6">
        <v>113.66</v>
      </c>
      <c r="T33">
        <v>13.994752303036501</v>
      </c>
      <c r="U33">
        <v>8026</v>
      </c>
      <c r="V33">
        <f t="shared" si="9"/>
        <v>8.990441550826862</v>
      </c>
      <c r="W33">
        <v>432649.46539999999</v>
      </c>
      <c r="X33">
        <f t="shared" si="10"/>
        <v>38.155302503601341</v>
      </c>
      <c r="Y33">
        <f t="shared" si="11"/>
        <v>62.672031174896553</v>
      </c>
      <c r="Z33">
        <f t="shared" si="12"/>
        <v>474078.83378985763</v>
      </c>
      <c r="AA33">
        <f t="shared" si="13"/>
        <v>3.6416647389922105</v>
      </c>
      <c r="AB33">
        <f t="shared" si="14"/>
        <v>4.1379152743527712</v>
      </c>
      <c r="AC33">
        <f t="shared" si="15"/>
        <v>13.069128902860596</v>
      </c>
      <c r="AD33">
        <f t="shared" si="16"/>
        <v>17.122342817721968</v>
      </c>
      <c r="AE33">
        <f t="shared" si="17"/>
        <v>12.977683130393304</v>
      </c>
      <c r="AF33">
        <v>2.6809295550000001</v>
      </c>
      <c r="AG33">
        <v>167228803</v>
      </c>
      <c r="AH33">
        <f t="shared" si="18"/>
        <v>18.934873510525076</v>
      </c>
      <c r="AI33">
        <v>75664344</v>
      </c>
      <c r="AJ33">
        <v>4.6450148089545404</v>
      </c>
      <c r="AK33" s="2">
        <v>45.246000000000002</v>
      </c>
      <c r="AL33">
        <v>2723.8221909385916</v>
      </c>
      <c r="AM33">
        <v>1.4728512289713223</v>
      </c>
      <c r="AN33">
        <v>4.2300611751055328</v>
      </c>
      <c r="AO33">
        <v>82.2</v>
      </c>
      <c r="AP33">
        <v>1916170043.9453101</v>
      </c>
      <c r="AQ33">
        <v>1876709960.9375</v>
      </c>
      <c r="AR33">
        <v>157.5</v>
      </c>
    </row>
    <row r="34" spans="1:44" x14ac:dyDescent="0.25">
      <c r="A34" s="16">
        <v>2013</v>
      </c>
      <c r="B34" s="16">
        <v>5185.3</v>
      </c>
      <c r="C34" s="16">
        <v>8506.3108470000006</v>
      </c>
      <c r="D34" s="16">
        <f t="shared" si="3"/>
        <v>72357324.225789875</v>
      </c>
      <c r="E34" s="16">
        <f t="shared" si="4"/>
        <v>8.5535829781991062</v>
      </c>
      <c r="F34" s="16">
        <f t="shared" si="5"/>
        <v>9.0485636195850674</v>
      </c>
      <c r="G34" s="16">
        <f t="shared" si="6"/>
        <v>18.097127239170135</v>
      </c>
      <c r="H34" s="16">
        <f t="shared" si="7"/>
        <v>81.87650357767842</v>
      </c>
      <c r="I34" s="16">
        <f t="shared" si="0"/>
        <v>6.4008175099365374</v>
      </c>
      <c r="J34" s="16">
        <f t="shared" si="1"/>
        <v>10.500326579839296</v>
      </c>
      <c r="K34">
        <f t="shared" si="2"/>
        <v>89319.041883129437</v>
      </c>
      <c r="L34">
        <f t="shared" si="8"/>
        <v>110.25685828327961</v>
      </c>
      <c r="M34" s="16">
        <v>126.69120979935946</v>
      </c>
      <c r="N34" s="15">
        <v>81009.964617026097</v>
      </c>
      <c r="O34" s="15">
        <v>63942.845560018897</v>
      </c>
      <c r="P34" s="7">
        <v>108.65851778656101</v>
      </c>
      <c r="Q34" s="7">
        <v>111.945296442688</v>
      </c>
      <c r="R34" s="7">
        <v>97.992270916334604</v>
      </c>
      <c r="S34" s="6">
        <v>111.36</v>
      </c>
      <c r="T34">
        <v>10.708995485037301</v>
      </c>
      <c r="U34">
        <v>6809.2</v>
      </c>
      <c r="V34">
        <f t="shared" si="9"/>
        <v>8.8260299179404154</v>
      </c>
      <c r="W34">
        <v>471630.29930000001</v>
      </c>
      <c r="X34">
        <f t="shared" si="10"/>
        <v>40.928648548008553</v>
      </c>
      <c r="Y34">
        <f t="shared" si="11"/>
        <v>67.142076079875025</v>
      </c>
      <c r="Z34">
        <f t="shared" si="12"/>
        <v>571131.37004834029</v>
      </c>
      <c r="AA34">
        <f t="shared" si="13"/>
        <v>3.7118302713422429</v>
      </c>
      <c r="AB34">
        <f t="shared" si="14"/>
        <v>4.2068109127282041</v>
      </c>
      <c r="AC34">
        <f t="shared" si="15"/>
        <v>13.255374532313271</v>
      </c>
      <c r="AD34">
        <f t="shared" si="16"/>
        <v>17.697258055449105</v>
      </c>
      <c r="AE34">
        <f t="shared" si="17"/>
        <v>13.063950693461106</v>
      </c>
      <c r="AF34">
        <v>2.6769079100000002</v>
      </c>
      <c r="AG34">
        <v>171765819</v>
      </c>
      <c r="AH34">
        <f t="shared" si="18"/>
        <v>18.961642589628838</v>
      </c>
      <c r="AI34">
        <v>79214960</v>
      </c>
      <c r="AJ34">
        <v>4.5858137565091202</v>
      </c>
      <c r="AK34" s="2">
        <v>46.118000000000002</v>
      </c>
      <c r="AL34">
        <v>2961.5494217594737</v>
      </c>
      <c r="AM34">
        <v>3.8537226790359824</v>
      </c>
      <c r="AN34">
        <v>6.6713353928837762</v>
      </c>
      <c r="AO34">
        <v>81.2</v>
      </c>
      <c r="AP34">
        <v>2515719970.7031298</v>
      </c>
      <c r="AQ34">
        <v>2446540039.0625</v>
      </c>
      <c r="AR34">
        <v>157.31</v>
      </c>
    </row>
    <row r="35" spans="1:44" x14ac:dyDescent="0.25">
      <c r="A35" s="16">
        <v>2014</v>
      </c>
      <c r="B35" s="16">
        <v>4587.3999999999996</v>
      </c>
      <c r="C35" s="16">
        <v>9535.525474</v>
      </c>
      <c r="D35" s="16">
        <f t="shared" si="3"/>
        <v>90926246.065302923</v>
      </c>
      <c r="E35" s="16">
        <f t="shared" si="4"/>
        <v>8.4310686937601158</v>
      </c>
      <c r="F35" s="16">
        <f t="shared" si="5"/>
        <v>9.1627796265317496</v>
      </c>
      <c r="G35" s="16">
        <f t="shared" si="6"/>
        <v>18.325559253063499</v>
      </c>
      <c r="H35" s="16">
        <f t="shared" si="7"/>
        <v>83.956530484385311</v>
      </c>
      <c r="I35" s="16">
        <f t="shared" si="0"/>
        <v>5.0893648347790998</v>
      </c>
      <c r="J35" s="16">
        <f t="shared" si="1"/>
        <v>10.578926631319682</v>
      </c>
      <c r="K35">
        <f t="shared" si="2"/>
        <v>100875.62438052584</v>
      </c>
      <c r="L35">
        <f t="shared" si="8"/>
        <v>111.91368867084479</v>
      </c>
      <c r="M35" s="16">
        <v>132.59834318125331</v>
      </c>
      <c r="N35" s="15">
        <v>90136.984651820749</v>
      </c>
      <c r="O35" s="15">
        <v>67977.459219749813</v>
      </c>
      <c r="P35" s="7">
        <v>98.946007905138302</v>
      </c>
      <c r="Q35" s="7">
        <v>101.34903162055301</v>
      </c>
      <c r="R35" s="7">
        <v>93.2826400000001</v>
      </c>
      <c r="S35" s="6">
        <v>100.85</v>
      </c>
      <c r="T35">
        <v>8.2974416433516396</v>
      </c>
      <c r="U35">
        <v>6793.8</v>
      </c>
      <c r="V35">
        <f t="shared" si="9"/>
        <v>8.8237657105480487</v>
      </c>
      <c r="W35">
        <v>510966.3553</v>
      </c>
      <c r="X35">
        <f t="shared" si="10"/>
        <v>34.596209047116993</v>
      </c>
      <c r="Y35">
        <f t="shared" si="11"/>
        <v>71.912855358724627</v>
      </c>
      <c r="Z35">
        <f t="shared" si="12"/>
        <v>685726.86418119608</v>
      </c>
      <c r="AA35">
        <f t="shared" si="13"/>
        <v>3.5437441109487575</v>
      </c>
      <c r="AB35">
        <f t="shared" si="14"/>
        <v>4.2754550437203918</v>
      </c>
      <c r="AC35">
        <f t="shared" si="15"/>
        <v>13.438234670252141</v>
      </c>
      <c r="AD35">
        <f t="shared" si="16"/>
        <v>18.279515830874136</v>
      </c>
      <c r="AE35">
        <f t="shared" si="17"/>
        <v>13.144059026118038</v>
      </c>
      <c r="AF35">
        <v>2.6650065029999999</v>
      </c>
      <c r="AG35">
        <v>176404931</v>
      </c>
      <c r="AH35">
        <f t="shared" si="18"/>
        <v>18.988292654661013</v>
      </c>
      <c r="AI35">
        <v>82878565</v>
      </c>
      <c r="AJ35">
        <v>4.5211294300082425</v>
      </c>
      <c r="AK35" s="2">
        <v>46.981999999999999</v>
      </c>
      <c r="AL35">
        <v>3098.9857906393822</v>
      </c>
      <c r="AM35">
        <v>3.5139765597594419</v>
      </c>
      <c r="AN35">
        <v>6.3097186557238274</v>
      </c>
      <c r="AO35">
        <v>80.400000000000006</v>
      </c>
      <c r="AP35">
        <v>2478600097.65625</v>
      </c>
      <c r="AQ35">
        <v>2366409912.1093798</v>
      </c>
      <c r="AR35">
        <v>158.55000000000001</v>
      </c>
    </row>
    <row r="36" spans="1:44" x14ac:dyDescent="0.25">
      <c r="A36" s="16">
        <v>2015</v>
      </c>
      <c r="B36" s="16">
        <v>4988.8999999999996</v>
      </c>
      <c r="C36" s="16">
        <v>10948.505859999999</v>
      </c>
      <c r="D36" s="16">
        <f t="shared" si="3"/>
        <v>119869780.56645432</v>
      </c>
      <c r="E36" s="16">
        <f t="shared" si="4"/>
        <v>8.5149707235631382</v>
      </c>
      <c r="F36" s="16">
        <f t="shared" si="5"/>
        <v>9.3009582747927908</v>
      </c>
      <c r="G36" s="16">
        <f t="shared" si="6"/>
        <v>18.601916549585582</v>
      </c>
      <c r="H36" s="16">
        <f t="shared" si="7"/>
        <v>86.507824829436487</v>
      </c>
      <c r="I36" s="16">
        <f t="shared" si="0"/>
        <v>5.2416670392097533</v>
      </c>
      <c r="J36" s="16">
        <f t="shared" si="1"/>
        <v>11.503221610967715</v>
      </c>
      <c r="K36">
        <f t="shared" si="2"/>
        <v>125943.08921655866</v>
      </c>
      <c r="L36">
        <f t="shared" si="8"/>
        <v>132.32410743103469</v>
      </c>
      <c r="M36" s="16">
        <v>136.39551568787968</v>
      </c>
      <c r="N36" s="15">
        <v>95177.735683725128</v>
      </c>
      <c r="O36" s="15">
        <v>69780.692718348233</v>
      </c>
      <c r="P36" s="7">
        <v>52.3867588932806</v>
      </c>
      <c r="Q36" s="7">
        <v>54.407984189723301</v>
      </c>
      <c r="R36" s="7">
        <v>48.707410358565703</v>
      </c>
      <c r="S36" s="6">
        <v>52.95</v>
      </c>
      <c r="T36">
        <v>3.0271331073450001</v>
      </c>
      <c r="U36">
        <v>3830.1</v>
      </c>
      <c r="V36">
        <f t="shared" si="9"/>
        <v>8.2506461914944147</v>
      </c>
      <c r="W36">
        <v>525444.81319999998</v>
      </c>
      <c r="X36">
        <f t="shared" si="10"/>
        <v>36.576715699483373</v>
      </c>
      <c r="Y36">
        <f t="shared" si="11"/>
        <v>80.270277250565798</v>
      </c>
      <c r="Z36">
        <f t="shared" si="12"/>
        <v>878839.60086164426</v>
      </c>
      <c r="AA36">
        <f t="shared" si="13"/>
        <v>3.5994118548827756</v>
      </c>
      <c r="AB36">
        <f t="shared" si="14"/>
        <v>4.3853994061124277</v>
      </c>
      <c r="AC36">
        <f t="shared" si="15"/>
        <v>13.686357680905218</v>
      </c>
      <c r="AD36">
        <f t="shared" si="16"/>
        <v>19.231727951131234</v>
      </c>
      <c r="AE36">
        <f t="shared" si="17"/>
        <v>13.172000446086967</v>
      </c>
      <c r="AF36">
        <v>2.6474060719999999</v>
      </c>
      <c r="AG36">
        <v>181137454</v>
      </c>
      <c r="AH36">
        <f t="shared" si="18"/>
        <v>19.014766715385555</v>
      </c>
      <c r="AI36">
        <v>86652535</v>
      </c>
      <c r="AJ36">
        <v>4.4529807187668089</v>
      </c>
      <c r="AK36" s="2">
        <v>47.838000000000001</v>
      </c>
      <c r="AL36">
        <v>2687.4800564321158</v>
      </c>
      <c r="AM36">
        <v>-2.928230545606425E-2</v>
      </c>
      <c r="AN36">
        <v>2.6526932954183451</v>
      </c>
      <c r="AO36">
        <v>79.5</v>
      </c>
      <c r="AP36">
        <v>2431540039.0625</v>
      </c>
      <c r="AQ36">
        <v>2520199951.1718798</v>
      </c>
      <c r="AR36">
        <v>193.28</v>
      </c>
    </row>
    <row r="37" spans="1:44" x14ac:dyDescent="0.25">
      <c r="A37" s="16">
        <v>2016</v>
      </c>
      <c r="B37" s="16">
        <v>5858.6</v>
      </c>
      <c r="C37" s="16">
        <v>14537.114299999999</v>
      </c>
      <c r="D37" s="16">
        <f t="shared" si="3"/>
        <v>211327692.17126447</v>
      </c>
      <c r="E37" s="16">
        <f t="shared" si="4"/>
        <v>8.6756659461782029</v>
      </c>
      <c r="F37" s="16">
        <f t="shared" si="5"/>
        <v>9.5844602650906054</v>
      </c>
      <c r="G37" s="16">
        <f t="shared" si="6"/>
        <v>19.168920530181211</v>
      </c>
      <c r="H37" s="16">
        <f t="shared" si="7"/>
        <v>91.861878573100682</v>
      </c>
      <c r="I37" s="16">
        <f t="shared" si="0"/>
        <v>5.7115048734428475</v>
      </c>
      <c r="J37" s="16">
        <f t="shared" si="1"/>
        <v>14.172122891176336</v>
      </c>
      <c r="K37">
        <f t="shared" si="2"/>
        <v>206021.77034267687</v>
      </c>
      <c r="L37">
        <f t="shared" si="8"/>
        <v>200.84906724260432</v>
      </c>
      <c r="M37" s="16">
        <v>149.41265369585903</v>
      </c>
      <c r="N37" s="15">
        <v>102575.41803459034</v>
      </c>
      <c r="O37" s="15">
        <v>68652.43036468995</v>
      </c>
      <c r="P37" s="7">
        <v>43.734169960474297</v>
      </c>
      <c r="Q37" s="7">
        <v>44.539723320158103</v>
      </c>
      <c r="R37" s="7">
        <v>43.342709163346598</v>
      </c>
      <c r="S37" s="6">
        <v>44.02</v>
      </c>
      <c r="T37">
        <v>2.8000111824291598</v>
      </c>
      <c r="U37">
        <v>2693.9</v>
      </c>
      <c r="V37">
        <f t="shared" si="9"/>
        <v>7.8987452367564925</v>
      </c>
      <c r="W37">
        <v>551598.64190000005</v>
      </c>
      <c r="X37">
        <f t="shared" si="10"/>
        <v>39.210869060164285</v>
      </c>
      <c r="Y37">
        <f t="shared" si="11"/>
        <v>97.295067990636284</v>
      </c>
      <c r="Z37">
        <f t="shared" si="12"/>
        <v>1414389.524206151</v>
      </c>
      <c r="AA37">
        <f t="shared" si="13"/>
        <v>3.6689539803066222</v>
      </c>
      <c r="AB37">
        <f t="shared" si="14"/>
        <v>4.5777482992190253</v>
      </c>
      <c r="AC37">
        <f t="shared" si="15"/>
        <v>14.162208564309632</v>
      </c>
      <c r="AD37">
        <f t="shared" si="16"/>
        <v>20.95577949100268</v>
      </c>
      <c r="AE37">
        <f t="shared" si="17"/>
        <v>13.220575962788027</v>
      </c>
      <c r="AF37">
        <v>2.627675151</v>
      </c>
      <c r="AG37">
        <v>185960244</v>
      </c>
      <c r="AH37">
        <f t="shared" si="18"/>
        <v>19.041043466895928</v>
      </c>
      <c r="AI37">
        <v>90531026</v>
      </c>
      <c r="AJ37">
        <v>4.3786349323061531</v>
      </c>
      <c r="AK37" s="2">
        <v>48.683</v>
      </c>
      <c r="AL37">
        <v>2176.0027720151456</v>
      </c>
      <c r="AM37">
        <v>-4.1683884058564047</v>
      </c>
      <c r="AN37">
        <v>-1.6168689499181568</v>
      </c>
      <c r="AO37">
        <v>78.5</v>
      </c>
      <c r="AP37">
        <v>2498189941.40625</v>
      </c>
      <c r="AQ37">
        <v>2633469970.7031298</v>
      </c>
      <c r="AR37">
        <v>253.49</v>
      </c>
    </row>
    <row r="38" spans="1:44" x14ac:dyDescent="0.25">
      <c r="A38" s="16">
        <v>2017</v>
      </c>
      <c r="B38" s="16">
        <v>6456.7</v>
      </c>
      <c r="C38" s="16">
        <v>18377.002639999999</v>
      </c>
      <c r="D38" s="16">
        <f t="shared" si="3"/>
        <v>337714226.03056693</v>
      </c>
      <c r="E38" s="16">
        <f t="shared" si="4"/>
        <v>8.7728736303422181</v>
      </c>
      <c r="F38" s="16">
        <f t="shared" si="5"/>
        <v>9.8188553053532477</v>
      </c>
      <c r="G38" s="16">
        <f t="shared" si="6"/>
        <v>19.637710610706495</v>
      </c>
      <c r="H38" s="16">
        <f t="shared" si="7"/>
        <v>96.409919507463613</v>
      </c>
      <c r="I38" s="16">
        <f t="shared" si="0"/>
        <v>5.6194448664788554</v>
      </c>
      <c r="J38" s="16">
        <f t="shared" si="1"/>
        <v>15.994014457325937</v>
      </c>
      <c r="K38">
        <f t="shared" si="2"/>
        <v>293922.04590647691</v>
      </c>
      <c r="L38">
        <f t="shared" si="8"/>
        <v>255.80849846115109</v>
      </c>
      <c r="M38" s="16">
        <v>166.02572425260581</v>
      </c>
      <c r="N38" s="15">
        <v>114899.24989771754</v>
      </c>
      <c r="O38" s="15">
        <v>69205.691114965739</v>
      </c>
      <c r="P38" s="7">
        <v>54.192440476190498</v>
      </c>
      <c r="Q38" s="8">
        <v>54.311230158730098</v>
      </c>
      <c r="R38" s="8">
        <v>50.792650602409601</v>
      </c>
      <c r="S38" s="6">
        <v>54.55</v>
      </c>
      <c r="T38">
        <v>6.0608437319476502</v>
      </c>
      <c r="U38">
        <v>4109.8</v>
      </c>
      <c r="V38">
        <f t="shared" si="9"/>
        <v>8.3211296445057705</v>
      </c>
      <c r="W38">
        <v>601966.2352</v>
      </c>
      <c r="X38">
        <f t="shared" si="10"/>
        <v>38.889756566736736</v>
      </c>
      <c r="Y38">
        <f t="shared" si="11"/>
        <v>110.68768242227118</v>
      </c>
      <c r="Z38">
        <f t="shared" si="12"/>
        <v>2034107.8320895589</v>
      </c>
      <c r="AA38">
        <f t="shared" si="13"/>
        <v>3.6607308886144247</v>
      </c>
      <c r="AB38">
        <f t="shared" si="14"/>
        <v>4.7067125636254543</v>
      </c>
      <c r="AC38">
        <f t="shared" si="15"/>
        <v>14.525567868978701</v>
      </c>
      <c r="AD38">
        <f t="shared" si="16"/>
        <v>22.153143156589696</v>
      </c>
      <c r="AE38">
        <f t="shared" si="17"/>
        <v>13.307956635010342</v>
      </c>
      <c r="AF38">
        <v>2.6076670540000002</v>
      </c>
      <c r="AG38">
        <v>190873247</v>
      </c>
      <c r="AH38">
        <f t="shared" si="18"/>
        <v>19.067120137439939</v>
      </c>
      <c r="AI38">
        <v>94518523</v>
      </c>
      <c r="AJ38">
        <v>4.3103205191322331</v>
      </c>
      <c r="AK38" s="2">
        <v>49.518999999999998</v>
      </c>
      <c r="AL38">
        <v>1968.565398474444</v>
      </c>
      <c r="AM38">
        <v>-1.7888176209078921</v>
      </c>
      <c r="AN38">
        <v>0.80588661954270435</v>
      </c>
      <c r="AO38">
        <v>77.3</v>
      </c>
      <c r="AP38">
        <v>3358959960.9375</v>
      </c>
      <c r="AQ38">
        <v>3503159912.1093798</v>
      </c>
      <c r="AR38">
        <v>305.79000000000002</v>
      </c>
    </row>
    <row r="39" spans="1:44" x14ac:dyDescent="0.25">
      <c r="A39" s="16">
        <v>2018</v>
      </c>
      <c r="B39" s="16">
        <v>7813.7</v>
      </c>
      <c r="C39" s="16">
        <v>20533.599999999999</v>
      </c>
      <c r="D39" s="16">
        <f t="shared" si="3"/>
        <v>421628728.95999992</v>
      </c>
      <c r="E39" s="16">
        <f t="shared" si="4"/>
        <v>8.9636338822493844</v>
      </c>
      <c r="F39" s="16">
        <f t="shared" si="5"/>
        <v>9.9298178477821573</v>
      </c>
      <c r="G39" s="16">
        <f t="shared" si="6"/>
        <v>19.859635695564315</v>
      </c>
      <c r="H39" s="16">
        <f t="shared" si="7"/>
        <v>98.601282490133073</v>
      </c>
      <c r="I39" s="16">
        <f t="shared" si="0"/>
        <v>6.0530538334952855</v>
      </c>
      <c r="J39" s="16">
        <f t="shared" si="1"/>
        <v>15.906802948085899</v>
      </c>
      <c r="K39">
        <f t="shared" si="2"/>
        <v>326623.92901481659</v>
      </c>
      <c r="L39">
        <f t="shared" si="8"/>
        <v>253.02638002923425</v>
      </c>
      <c r="M39" s="16">
        <v>183.0076407034023</v>
      </c>
      <c r="N39" s="15">
        <v>129086.90745094602</v>
      </c>
      <c r="O39" s="15">
        <v>70536.348621684549</v>
      </c>
      <c r="P39" s="7">
        <v>71.310059760956193</v>
      </c>
      <c r="Q39" s="8">
        <v>72.4665737051793</v>
      </c>
      <c r="R39" s="8">
        <v>65.204670682730907</v>
      </c>
      <c r="S39" s="6">
        <v>72.11</v>
      </c>
      <c r="T39">
        <v>8.8407704870267398</v>
      </c>
      <c r="U39">
        <v>5545.8</v>
      </c>
      <c r="V39">
        <f t="shared" si="9"/>
        <v>8.6207961634987864</v>
      </c>
      <c r="W39">
        <v>659028.02830000001</v>
      </c>
      <c r="X39">
        <f t="shared" si="10"/>
        <v>42.696031542549335</v>
      </c>
      <c r="Y39">
        <f t="shared" si="11"/>
        <v>112.20077982032724</v>
      </c>
      <c r="Z39">
        <f t="shared" si="12"/>
        <v>2303885.9325186713</v>
      </c>
      <c r="AA39">
        <f t="shared" si="13"/>
        <v>3.7541059778019661</v>
      </c>
      <c r="AB39">
        <f t="shared" si="14"/>
        <v>4.7202899433347394</v>
      </c>
      <c r="AC39">
        <f t="shared" si="15"/>
        <v>14.650107791116897</v>
      </c>
      <c r="AD39">
        <f t="shared" si="16"/>
        <v>22.281137149147078</v>
      </c>
      <c r="AE39">
        <f t="shared" si="17"/>
        <v>13.398521344143177</v>
      </c>
      <c r="AF39">
        <v>2.5865513029999998</v>
      </c>
      <c r="AG39">
        <v>195874685</v>
      </c>
      <c r="AH39">
        <f t="shared" si="18"/>
        <v>19.092985650470691</v>
      </c>
      <c r="AI39">
        <v>98611151</v>
      </c>
      <c r="AJ39">
        <v>4.2388522646168534</v>
      </c>
      <c r="AK39" s="2">
        <v>50.344000000000001</v>
      </c>
      <c r="AL39">
        <v>2027.7785486384198</v>
      </c>
      <c r="AM39">
        <v>-0.67972470776848581</v>
      </c>
      <c r="AN39">
        <v>1.9227573415730177</v>
      </c>
      <c r="AO39">
        <v>75.7</v>
      </c>
      <c r="AP39">
        <v>3304949951.1718798</v>
      </c>
      <c r="AQ39">
        <v>3304949951.1718798</v>
      </c>
      <c r="AR39">
        <v>306.08</v>
      </c>
    </row>
    <row r="40" spans="1:44" x14ac:dyDescent="0.25">
      <c r="A40" s="16">
        <v>2019</v>
      </c>
      <c r="B40" s="16">
        <v>9714.6</v>
      </c>
      <c r="C40" s="16">
        <v>23295.066429999999</v>
      </c>
      <c r="D40" s="16">
        <f t="shared" si="3"/>
        <v>542660119.97811294</v>
      </c>
      <c r="E40" s="16">
        <f t="shared" si="4"/>
        <v>9.1813851875207622</v>
      </c>
      <c r="F40" s="16">
        <f t="shared" si="5"/>
        <v>10.055996875931742</v>
      </c>
      <c r="G40" s="16">
        <f t="shared" si="6"/>
        <v>20.111993751863483</v>
      </c>
      <c r="H40" s="16">
        <f t="shared" si="7"/>
        <v>101.12307316874895</v>
      </c>
      <c r="I40" s="16">
        <f t="shared" si="0"/>
        <v>6.6703223058128591</v>
      </c>
      <c r="J40" s="16">
        <f t="shared" si="1"/>
        <v>15.995059109322188</v>
      </c>
      <c r="K40">
        <f t="shared" si="2"/>
        <v>372605.96450343699</v>
      </c>
      <c r="L40">
        <f t="shared" si="8"/>
        <v>255.8419159107107</v>
      </c>
      <c r="M40" s="16">
        <v>202.01258009815137</v>
      </c>
      <c r="N40" s="15">
        <v>145639.13937913018</v>
      </c>
      <c r="O40" s="15">
        <v>72094.093995742107</v>
      </c>
      <c r="P40" s="7">
        <v>64.210573122529595</v>
      </c>
      <c r="Q40" s="8">
        <v>64.947154150197605</v>
      </c>
      <c r="R40" s="8">
        <v>57.030279999999998</v>
      </c>
      <c r="S40" s="6">
        <v>65.63</v>
      </c>
      <c r="T40">
        <v>7.4000447437456298</v>
      </c>
      <c r="U40">
        <v>5536.7</v>
      </c>
      <c r="V40">
        <f t="shared" si="9"/>
        <v>8.6191539343907042</v>
      </c>
      <c r="W40">
        <v>724704.06189999997</v>
      </c>
      <c r="X40">
        <f t="shared" si="10"/>
        <v>48.089084329698629</v>
      </c>
      <c r="Y40">
        <f t="shared" si="11"/>
        <v>115.31492948944903</v>
      </c>
      <c r="Z40">
        <f t="shared" si="12"/>
        <v>2686268.9428274808</v>
      </c>
      <c r="AA40">
        <f t="shared" si="13"/>
        <v>3.8730552143451127</v>
      </c>
      <c r="AB40">
        <f t="shared" si="14"/>
        <v>4.7476669027560927</v>
      </c>
      <c r="AC40">
        <f t="shared" si="15"/>
        <v>14.803663778687834</v>
      </c>
      <c r="AD40">
        <f t="shared" si="16"/>
        <v>22.540341019525631</v>
      </c>
      <c r="AE40">
        <f t="shared" si="17"/>
        <v>13.493518660021641</v>
      </c>
      <c r="AF40">
        <v>2.5648719550000001</v>
      </c>
      <c r="AG40">
        <v>200963603</v>
      </c>
      <c r="AH40">
        <f t="shared" si="18"/>
        <v>19.11863437002447</v>
      </c>
      <c r="AI40">
        <v>102806950</v>
      </c>
      <c r="AJ40">
        <v>4.1668609219393415</v>
      </c>
      <c r="AK40" s="2">
        <v>51.156999999999996</v>
      </c>
      <c r="AL40">
        <v>2229.8586518612988</v>
      </c>
      <c r="AM40">
        <v>-0.37975240218926842</v>
      </c>
      <c r="AN40">
        <v>2.2084292771582028</v>
      </c>
      <c r="AO40">
        <v>74.2</v>
      </c>
      <c r="AP40">
        <v>3517320068.3593798</v>
      </c>
      <c r="AQ40">
        <v>3571530029.2968798</v>
      </c>
      <c r="AR40">
        <v>306.92</v>
      </c>
    </row>
    <row r="41" spans="1:44" x14ac:dyDescent="0.25">
      <c r="A41" s="16">
        <v>2020</v>
      </c>
      <c r="B41" s="16">
        <v>10164.6</v>
      </c>
      <c r="C41" s="16">
        <v>28729.5</v>
      </c>
      <c r="D41" s="16">
        <f t="shared" si="3"/>
        <v>825384170.25</v>
      </c>
      <c r="E41" s="16">
        <f t="shared" si="4"/>
        <v>9.2266663745749558</v>
      </c>
      <c r="F41" s="16">
        <f t="shared" si="5"/>
        <v>10.265679748410825</v>
      </c>
      <c r="G41" s="16">
        <f t="shared" si="6"/>
        <v>20.531359496821651</v>
      </c>
      <c r="H41" s="16">
        <f t="shared" si="7"/>
        <v>105.38418069693215</v>
      </c>
      <c r="I41" s="16">
        <f t="shared" si="0"/>
        <v>6.5895929945323122</v>
      </c>
      <c r="J41" s="16">
        <f t="shared" si="1"/>
        <v>18.625003633828783</v>
      </c>
      <c r="K41">
        <f t="shared" si="2"/>
        <v>535087.04189808399</v>
      </c>
      <c r="L41">
        <f t="shared" si="8"/>
        <v>346.89076036013535</v>
      </c>
      <c r="M41" s="16">
        <v>217.86883446075453</v>
      </c>
      <c r="N41" s="15">
        <v>154252.31889790518</v>
      </c>
      <c r="O41" s="15">
        <v>70800.543492012715</v>
      </c>
      <c r="P41" s="7">
        <v>41.96</v>
      </c>
      <c r="Q41" s="8">
        <v>42.31</v>
      </c>
      <c r="R41" s="8">
        <v>39.68</v>
      </c>
      <c r="S41" s="9">
        <v>41.890000000000008</v>
      </c>
      <c r="U41">
        <v>4732.5</v>
      </c>
      <c r="V41">
        <f t="shared" si="9"/>
        <v>8.4622088830834787</v>
      </c>
      <c r="W41">
        <v>748290.61769999994</v>
      </c>
      <c r="X41">
        <f t="shared" si="10"/>
        <v>46.654676540397915</v>
      </c>
      <c r="Y41">
        <f t="shared" si="11"/>
        <v>131.86603798155971</v>
      </c>
      <c r="Z41">
        <f>D41/M41</f>
        <v>3788445.3381912196</v>
      </c>
      <c r="AA41">
        <f t="shared" si="13"/>
        <v>3.8427731696515117</v>
      </c>
      <c r="AB41">
        <f t="shared" si="14"/>
        <v>4.8817865434873813</v>
      </c>
      <c r="AC41">
        <f t="shared" si="15"/>
        <v>15.147466291898207</v>
      </c>
      <c r="AD41">
        <f t="shared" si="16"/>
        <v>23.831839856174472</v>
      </c>
      <c r="AE41">
        <f t="shared" si="17"/>
        <v>13.5255467078367</v>
      </c>
      <c r="AF41">
        <v>2.5429734050000001</v>
      </c>
      <c r="AG41">
        <v>206139587</v>
      </c>
      <c r="AH41">
        <f t="shared" si="18"/>
        <v>19.144064104078144</v>
      </c>
      <c r="AI41">
        <v>107106007</v>
      </c>
      <c r="AJ41">
        <v>4.0966105909578401</v>
      </c>
      <c r="AK41" s="2">
        <v>51.957999999999998</v>
      </c>
      <c r="AL41">
        <v>2097.0924728902164</v>
      </c>
      <c r="AM41">
        <v>-4.2601131442068976</v>
      </c>
      <c r="AN41">
        <v>-1.7942530823359135</v>
      </c>
      <c r="AO41" t="s">
        <v>39</v>
      </c>
      <c r="AR41">
        <v>358.81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" x14ac:dyDescent="0.25"/>
  <sheetData>
    <row r="1" spans="1:37" x14ac:dyDescent="0.25">
      <c r="A1" s="16" t="s">
        <v>216</v>
      </c>
      <c r="B1" s="16" t="s">
        <v>41</v>
      </c>
      <c r="C1" s="16" t="s">
        <v>42</v>
      </c>
      <c r="D1" s="16" t="s">
        <v>46</v>
      </c>
      <c r="E1" s="2" t="s">
        <v>40</v>
      </c>
      <c r="F1" t="s">
        <v>29</v>
      </c>
      <c r="G1" t="s">
        <v>26</v>
      </c>
      <c r="M1" s="16"/>
      <c r="N1" s="16"/>
      <c r="O1" s="16"/>
      <c r="P1" s="2"/>
      <c r="Q1" s="2"/>
      <c r="R1" s="2"/>
      <c r="S1" s="2"/>
      <c r="AK1" s="2"/>
    </row>
    <row r="2" spans="1:37" x14ac:dyDescent="0.25">
      <c r="A2" s="16">
        <v>1981</v>
      </c>
      <c r="B2" s="16">
        <v>8.1831590574624169</v>
      </c>
      <c r="C2" s="16">
        <v>9.7076672334482659</v>
      </c>
      <c r="D2">
        <v>94.238803115365101</v>
      </c>
      <c r="E2">
        <v>3.1479490351072701</v>
      </c>
      <c r="F2">
        <v>-13.127880485069966</v>
      </c>
      <c r="G2">
        <v>5.8506992485994189</v>
      </c>
      <c r="M2" s="16"/>
      <c r="N2" s="15"/>
      <c r="O2" s="15"/>
      <c r="P2" s="3"/>
      <c r="Q2" s="4"/>
      <c r="R2" s="4"/>
      <c r="S2" s="5"/>
      <c r="AK2" s="2"/>
    </row>
    <row r="3" spans="1:37" x14ac:dyDescent="0.25">
      <c r="A3" s="16">
        <v>1982</v>
      </c>
      <c r="B3" s="16">
        <v>7.9838329235459486</v>
      </c>
      <c r="C3" s="16">
        <v>15.985780425994061</v>
      </c>
      <c r="D3">
        <v>255.54517582809487</v>
      </c>
      <c r="E3">
        <v>1.44716627435499</v>
      </c>
      <c r="F3">
        <v>-6.8033888146931929</v>
      </c>
      <c r="G3">
        <v>5.7177425788217988</v>
      </c>
      <c r="M3" s="16"/>
      <c r="N3" s="15"/>
      <c r="O3" s="15"/>
      <c r="P3" s="3"/>
      <c r="Q3" s="4"/>
      <c r="R3" s="4"/>
      <c r="S3" s="5"/>
      <c r="AK3" s="2"/>
    </row>
    <row r="4" spans="1:37" x14ac:dyDescent="0.25">
      <c r="A4" s="16">
        <v>1983</v>
      </c>
      <c r="B4" s="16">
        <v>6.0472372081502037</v>
      </c>
      <c r="C4" s="16">
        <v>20.660826866024934</v>
      </c>
      <c r="D4">
        <v>426.86976678785766</v>
      </c>
      <c r="E4">
        <v>4.0463032715664902</v>
      </c>
      <c r="F4">
        <v>-10.924085037995056</v>
      </c>
      <c r="G4">
        <v>5.620121574779251</v>
      </c>
      <c r="M4" s="16"/>
      <c r="N4" s="15"/>
      <c r="O4" s="15"/>
      <c r="P4" s="3"/>
      <c r="Q4" s="4"/>
      <c r="R4" s="4"/>
      <c r="S4" s="6"/>
      <c r="AK4" s="2"/>
    </row>
    <row r="5" spans="1:37" x14ac:dyDescent="0.25">
      <c r="A5" s="16">
        <v>1984</v>
      </c>
      <c r="B5" s="16">
        <v>5.9690981798949529</v>
      </c>
      <c r="C5" s="16">
        <v>24.407461575827437</v>
      </c>
      <c r="D5">
        <v>595.72418057549271</v>
      </c>
      <c r="E5">
        <v>9.0123569717682397</v>
      </c>
      <c r="F5">
        <v>-1.1156232179951644</v>
      </c>
      <c r="G5">
        <v>5.5907199515242736</v>
      </c>
      <c r="M5" s="16"/>
      <c r="N5" s="15"/>
      <c r="O5" s="15"/>
      <c r="P5" s="3"/>
      <c r="Q5" s="4"/>
      <c r="R5" s="4"/>
      <c r="S5" s="6"/>
      <c r="AK5" s="2"/>
    </row>
    <row r="6" spans="1:37" x14ac:dyDescent="0.25">
      <c r="A6" s="16">
        <v>1985</v>
      </c>
      <c r="B6" s="16">
        <v>6.9211297579617925</v>
      </c>
      <c r="C6" s="16">
        <v>24.090695785295672</v>
      </c>
      <c r="D6">
        <v>580.36162341966269</v>
      </c>
      <c r="E6">
        <v>9.5567813088016091</v>
      </c>
      <c r="F6">
        <v>5.9130274644103622</v>
      </c>
      <c r="G6">
        <v>5.5840025755296407</v>
      </c>
      <c r="M6" s="16"/>
      <c r="N6" s="15"/>
      <c r="O6" s="15"/>
      <c r="P6" s="3"/>
      <c r="Q6" s="4"/>
      <c r="R6" s="4"/>
      <c r="S6" s="6"/>
      <c r="AK6" s="2"/>
    </row>
    <row r="7" spans="1:37" x14ac:dyDescent="0.25">
      <c r="A7" s="16">
        <v>1986</v>
      </c>
      <c r="B7" s="16">
        <v>8.1767322097477351</v>
      </c>
      <c r="C7" s="16">
        <v>35.276593120043202</v>
      </c>
      <c r="D7">
        <v>1244.4380221570793</v>
      </c>
      <c r="E7">
        <v>4.2962772549832504</v>
      </c>
      <c r="F7">
        <v>6.0945270405383667E-2</v>
      </c>
      <c r="G7">
        <v>5.5964674080502439</v>
      </c>
      <c r="M7" s="16"/>
      <c r="N7" s="15"/>
      <c r="O7" s="15"/>
      <c r="P7" s="3"/>
      <c r="Q7" s="7"/>
      <c r="R7" s="7"/>
      <c r="S7" s="6"/>
      <c r="AK7" s="2"/>
    </row>
    <row r="8" spans="1:37" x14ac:dyDescent="0.25">
      <c r="A8" s="16">
        <v>1987</v>
      </c>
      <c r="B8" s="16">
        <v>8.9913277299111716</v>
      </c>
      <c r="C8" s="16">
        <v>56.227758395057506</v>
      </c>
      <c r="D8">
        <v>3161.5608141329599</v>
      </c>
      <c r="E8">
        <v>9.5762094426884392</v>
      </c>
      <c r="F8">
        <v>3.200125467143053</v>
      </c>
      <c r="G8">
        <v>5.5908787342973314</v>
      </c>
      <c r="M8" s="16"/>
      <c r="N8" s="15"/>
      <c r="O8" s="15"/>
      <c r="P8" s="3"/>
      <c r="Q8" s="7"/>
      <c r="R8" s="7"/>
      <c r="S8" s="6"/>
      <c r="AK8" s="2"/>
    </row>
    <row r="9" spans="1:37" x14ac:dyDescent="0.25">
      <c r="A9" s="16">
        <v>1988</v>
      </c>
      <c r="B9" s="16">
        <v>8.776506610008072</v>
      </c>
      <c r="C9" s="16">
        <v>57.343824825568944</v>
      </c>
      <c r="D9">
        <v>3288.3142456255373</v>
      </c>
      <c r="E9">
        <v>8.0992772272957207</v>
      </c>
      <c r="F9">
        <v>7.3340254884255671</v>
      </c>
      <c r="G9">
        <v>5.564464343908563</v>
      </c>
      <c r="M9" s="16"/>
      <c r="N9" s="15"/>
      <c r="O9" s="15"/>
      <c r="P9" s="7"/>
      <c r="Q9" s="7"/>
      <c r="R9" s="7"/>
      <c r="S9" s="6"/>
      <c r="AK9" s="2"/>
    </row>
    <row r="10" spans="1:37" x14ac:dyDescent="0.25">
      <c r="A10" s="16">
        <v>1989</v>
      </c>
      <c r="B10" s="16">
        <v>9.8828315563952511</v>
      </c>
      <c r="C10" s="16">
        <v>69.286675997911885</v>
      </c>
      <c r="D10">
        <v>4800.6434708396191</v>
      </c>
      <c r="E10">
        <v>20.087441874669199</v>
      </c>
      <c r="F10">
        <v>1.9193812966454686</v>
      </c>
      <c r="G10">
        <v>5.5075506495888087</v>
      </c>
      <c r="M10" s="16"/>
      <c r="N10" s="15"/>
      <c r="O10" s="15"/>
      <c r="P10" s="7"/>
      <c r="Q10" s="7"/>
      <c r="R10" s="7"/>
      <c r="S10" s="6"/>
      <c r="AK10" s="2"/>
    </row>
    <row r="11" spans="1:37" x14ac:dyDescent="0.25">
      <c r="A11" s="16">
        <v>1990</v>
      </c>
      <c r="B11" s="16">
        <v>12.190593661133169</v>
      </c>
      <c r="C11" s="16">
        <v>77.370342016055091</v>
      </c>
      <c r="D11">
        <v>5986.1698236813399</v>
      </c>
      <c r="E11">
        <v>21.858073225943201</v>
      </c>
      <c r="F11">
        <v>11.776885932349401</v>
      </c>
      <c r="G11">
        <v>5.4433766829450896</v>
      </c>
      <c r="M11" s="16"/>
      <c r="N11" s="15"/>
      <c r="O11" s="15"/>
      <c r="P11" s="7"/>
      <c r="Q11" s="7"/>
      <c r="R11" s="7"/>
      <c r="S11" s="6"/>
      <c r="AK11" s="2"/>
    </row>
    <row r="12" spans="1:37" x14ac:dyDescent="0.25">
      <c r="A12" s="16">
        <v>1991</v>
      </c>
      <c r="B12" s="16">
        <v>11.286992810045657</v>
      </c>
      <c r="C12" s="16">
        <v>75.357200757790181</v>
      </c>
      <c r="D12">
        <v>5678.7077060498932</v>
      </c>
      <c r="E12">
        <v>13.863386586113799</v>
      </c>
      <c r="F12">
        <v>0.35835260448379813</v>
      </c>
      <c r="G12">
        <v>4.2032964603893257</v>
      </c>
      <c r="M12" s="16"/>
      <c r="N12" s="15"/>
      <c r="O12" s="15"/>
      <c r="P12" s="7"/>
      <c r="Q12" s="7"/>
      <c r="R12" s="7"/>
      <c r="S12" s="6"/>
      <c r="AK12" s="2"/>
    </row>
    <row r="13" spans="1:37" x14ac:dyDescent="0.25">
      <c r="A13" s="16">
        <v>1992</v>
      </c>
      <c r="B13" s="16">
        <v>10.242494470207431</v>
      </c>
      <c r="C13" s="16">
        <v>79.713294857124325</v>
      </c>
      <c r="D13">
        <v>6354.2093769788435</v>
      </c>
      <c r="E13">
        <v>17.114936766624801</v>
      </c>
      <c r="F13">
        <v>4.6311929469535613</v>
      </c>
      <c r="G13">
        <v>4.1682019571867235</v>
      </c>
      <c r="M13" s="16"/>
      <c r="N13" s="15"/>
      <c r="O13" s="15"/>
      <c r="P13" s="7"/>
      <c r="Q13" s="7"/>
      <c r="R13" s="7"/>
      <c r="S13" s="6"/>
      <c r="AK13" s="2"/>
    </row>
    <row r="14" spans="1:37" x14ac:dyDescent="0.25">
      <c r="A14" s="16">
        <v>1993</v>
      </c>
      <c r="B14" s="16">
        <v>15.208703795842146</v>
      </c>
      <c r="C14" s="16">
        <v>72.144363680522744</v>
      </c>
      <c r="D14">
        <v>5204.8092108675291</v>
      </c>
      <c r="E14">
        <v>26.4284892753432</v>
      </c>
      <c r="F14">
        <v>-2.0351187757126468</v>
      </c>
      <c r="G14">
        <v>4.1361286443972247</v>
      </c>
      <c r="M14" s="16"/>
      <c r="N14" s="15"/>
      <c r="O14" s="15"/>
      <c r="P14" s="7"/>
      <c r="Q14" s="7"/>
      <c r="R14" s="7"/>
      <c r="S14" s="6"/>
      <c r="AK14" s="2"/>
    </row>
    <row r="15" spans="1:37" x14ac:dyDescent="0.25">
      <c r="A15" s="16">
        <v>1994</v>
      </c>
      <c r="B15" s="16">
        <v>9.0966064198588708</v>
      </c>
      <c r="C15" s="16">
        <v>59.724151066074008</v>
      </c>
      <c r="D15">
        <v>3566.9742205632292</v>
      </c>
      <c r="E15">
        <v>16.635985228471199</v>
      </c>
      <c r="F15">
        <v>-1.8149244834631872</v>
      </c>
      <c r="G15">
        <v>4.112590396258665</v>
      </c>
      <c r="M15" s="16"/>
      <c r="N15" s="15"/>
      <c r="O15" s="15"/>
      <c r="P15" s="7"/>
      <c r="Q15" s="7"/>
      <c r="R15" s="7"/>
      <c r="S15" s="6"/>
      <c r="AK15" s="2"/>
    </row>
    <row r="16" spans="1:37" x14ac:dyDescent="0.25">
      <c r="A16" s="16">
        <v>1995</v>
      </c>
      <c r="B16" s="16">
        <v>8.0251978472981627</v>
      </c>
      <c r="C16" s="16">
        <v>38.532545239274448</v>
      </c>
      <c r="D16">
        <v>1484.757042616732</v>
      </c>
      <c r="E16">
        <v>15.2306201750835</v>
      </c>
      <c r="F16">
        <v>-7.2664766676595605E-2</v>
      </c>
      <c r="G16">
        <v>4.0988169150506435</v>
      </c>
      <c r="M16" s="16"/>
      <c r="N16" s="15"/>
      <c r="O16" s="15"/>
      <c r="P16" s="7"/>
      <c r="Q16" s="7"/>
      <c r="R16" s="7"/>
      <c r="S16" s="6"/>
      <c r="AK16" s="2"/>
    </row>
    <row r="17" spans="1:37" x14ac:dyDescent="0.25">
      <c r="A17" s="16">
        <v>1996</v>
      </c>
      <c r="B17" s="16">
        <v>8.2524380519080669</v>
      </c>
      <c r="C17" s="16">
        <v>25.386173429765147</v>
      </c>
      <c r="D17">
        <v>644.45780140611396</v>
      </c>
      <c r="E17">
        <v>17.7744864386027</v>
      </c>
      <c r="F17">
        <v>4.1959240452684128</v>
      </c>
      <c r="G17">
        <v>4.0906634115569451</v>
      </c>
      <c r="M17" s="16"/>
      <c r="N17" s="15"/>
      <c r="O17" s="15"/>
      <c r="P17" s="7"/>
      <c r="Q17" s="7"/>
      <c r="R17" s="7"/>
      <c r="S17" s="6"/>
      <c r="AK17" s="2"/>
    </row>
    <row r="18" spans="1:37" x14ac:dyDescent="0.25">
      <c r="A18" s="16">
        <v>1997</v>
      </c>
      <c r="B18" s="16">
        <v>9.6906138072360211</v>
      </c>
      <c r="C18" s="16">
        <v>24.84171423579696</v>
      </c>
      <c r="D18">
        <v>617.11076617299739</v>
      </c>
      <c r="E18">
        <v>13.9896773383302</v>
      </c>
      <c r="F18">
        <v>2.9370994197520019</v>
      </c>
      <c r="G18">
        <v>4.0713149387155356</v>
      </c>
      <c r="M18" s="16"/>
      <c r="N18" s="15"/>
      <c r="O18" s="15"/>
      <c r="P18" s="7"/>
      <c r="Q18" s="7"/>
      <c r="R18" s="7"/>
      <c r="S18" s="6"/>
      <c r="AK18" s="2"/>
    </row>
    <row r="19" spans="1:37" x14ac:dyDescent="0.25">
      <c r="A19" s="16">
        <v>1998</v>
      </c>
      <c r="B19" s="16">
        <v>10.137026934278346</v>
      </c>
      <c r="C19" s="16">
        <v>24.845126712816231</v>
      </c>
      <c r="D19">
        <v>617.28032137589469</v>
      </c>
      <c r="E19">
        <v>5.3069844256249699</v>
      </c>
      <c r="F19">
        <v>2.5812541028255254</v>
      </c>
      <c r="G19">
        <v>4.0610368431395809</v>
      </c>
      <c r="M19" s="16"/>
      <c r="N19" s="15"/>
      <c r="O19" s="15"/>
      <c r="P19" s="7"/>
      <c r="Q19" s="7"/>
      <c r="R19" s="7"/>
      <c r="S19" s="6"/>
      <c r="AK19" s="2"/>
    </row>
    <row r="20" spans="1:37" x14ac:dyDescent="0.25">
      <c r="A20" s="16">
        <v>1999</v>
      </c>
      <c r="B20" s="16">
        <v>17.286369038825175</v>
      </c>
      <c r="C20" s="16">
        <v>61.509723785706996</v>
      </c>
      <c r="D20">
        <v>3783.4461201939689</v>
      </c>
      <c r="E20">
        <v>9.9705701065907206</v>
      </c>
      <c r="F20">
        <v>0.58412689458522493</v>
      </c>
      <c r="G20">
        <v>4.0563749540446388</v>
      </c>
      <c r="M20" s="16"/>
      <c r="N20" s="15"/>
      <c r="O20" s="15"/>
      <c r="P20" s="7"/>
      <c r="Q20" s="7"/>
      <c r="R20" s="7"/>
      <c r="S20" s="6"/>
      <c r="AK20" s="2"/>
    </row>
    <row r="21" spans="1:37" x14ac:dyDescent="0.25">
      <c r="A21" s="16">
        <v>2000</v>
      </c>
      <c r="B21" s="16">
        <v>9.9267267557633279</v>
      </c>
      <c r="C21" s="16">
        <v>56.573391321636457</v>
      </c>
      <c r="D21">
        <v>3200.548605631011</v>
      </c>
      <c r="E21">
        <v>20.640313413673798</v>
      </c>
      <c r="F21">
        <v>5.0159347572053861</v>
      </c>
      <c r="G21">
        <v>4.0542745329836958</v>
      </c>
      <c r="M21" s="16"/>
      <c r="N21" s="15"/>
      <c r="O21" s="15"/>
      <c r="P21" s="7"/>
      <c r="Q21" s="7"/>
      <c r="R21" s="7"/>
      <c r="S21" s="6"/>
      <c r="AK21" s="2"/>
    </row>
    <row r="22" spans="1:37" x14ac:dyDescent="0.25">
      <c r="A22" s="16">
        <v>2001</v>
      </c>
      <c r="B22" s="16">
        <v>12.362630170015198</v>
      </c>
      <c r="C22" s="16">
        <v>50.92316738690451</v>
      </c>
      <c r="D22">
        <v>2593.168976714695</v>
      </c>
      <c r="E22">
        <v>12.9303648258152</v>
      </c>
      <c r="F22">
        <v>5.9176846516328681</v>
      </c>
      <c r="G22">
        <v>4.8631956117371944</v>
      </c>
      <c r="M22" s="16"/>
      <c r="N22" s="15"/>
      <c r="O22" s="15"/>
      <c r="P22" s="7"/>
      <c r="Q22" s="7"/>
      <c r="R22" s="7"/>
      <c r="S22" s="6"/>
      <c r="AK22" s="2"/>
    </row>
    <row r="23" spans="1:37" x14ac:dyDescent="0.25">
      <c r="A23" s="16">
        <v>2002</v>
      </c>
      <c r="B23" s="16">
        <v>8.8527965139883502</v>
      </c>
      <c r="C23" s="16">
        <v>44.332543488141567</v>
      </c>
      <c r="D23">
        <v>1965.3744121279633</v>
      </c>
      <c r="E23">
        <v>9.1808599490227696</v>
      </c>
      <c r="F23">
        <v>15.329155738186401</v>
      </c>
      <c r="G23">
        <v>4.8464641061777707</v>
      </c>
      <c r="M23" s="16"/>
      <c r="N23" s="15"/>
      <c r="O23" s="15"/>
      <c r="P23" s="7"/>
      <c r="Q23" s="7"/>
      <c r="R23" s="7"/>
      <c r="S23" s="6"/>
      <c r="AK23" s="2"/>
    </row>
    <row r="24" spans="1:37" x14ac:dyDescent="0.25">
      <c r="A24" s="16">
        <v>2003</v>
      </c>
      <c r="B24" s="16">
        <v>9.0433162166978551</v>
      </c>
      <c r="C24" s="16">
        <v>42.841521520672863</v>
      </c>
      <c r="D24">
        <v>1835.3959662062762</v>
      </c>
      <c r="E24">
        <v>10.222577003501</v>
      </c>
      <c r="F24">
        <v>7.3471949703428407</v>
      </c>
      <c r="G24">
        <v>4.8334664640029752</v>
      </c>
      <c r="M24" s="16"/>
      <c r="N24" s="15"/>
      <c r="O24" s="15"/>
      <c r="P24" s="7"/>
      <c r="Q24" s="7"/>
      <c r="R24" s="7"/>
      <c r="S24" s="6"/>
      <c r="AK24" s="2"/>
    </row>
    <row r="25" spans="1:37" x14ac:dyDescent="0.25">
      <c r="A25" s="16">
        <v>2004</v>
      </c>
      <c r="B25" s="16">
        <v>8.2994649009149732</v>
      </c>
      <c r="C25" s="16">
        <v>34.543004122756813</v>
      </c>
      <c r="D25">
        <v>1193.2191338247942</v>
      </c>
      <c r="E25">
        <v>15.288691862041601</v>
      </c>
      <c r="F25">
        <v>9.2505582284969421</v>
      </c>
      <c r="G25">
        <v>4.8252641250875294</v>
      </c>
      <c r="M25" s="16"/>
      <c r="N25" s="15"/>
      <c r="O25" s="15"/>
      <c r="P25" s="7"/>
      <c r="Q25" s="7"/>
      <c r="R25" s="7"/>
      <c r="S25" s="6"/>
      <c r="AK25" s="2"/>
    </row>
    <row r="26" spans="1:37" x14ac:dyDescent="0.25">
      <c r="A26" s="16">
        <v>2005</v>
      </c>
      <c r="B26" s="16">
        <v>8.3025259333962858</v>
      </c>
      <c r="C26" s="16">
        <v>18.255345080645903</v>
      </c>
      <c r="D26">
        <v>333.25762401346253</v>
      </c>
      <c r="E26">
        <v>18.576810917128199</v>
      </c>
      <c r="F26">
        <v>6.4385165250910461</v>
      </c>
      <c r="G26">
        <v>4.8164578882279185</v>
      </c>
      <c r="M26" s="16"/>
      <c r="N26" s="15"/>
      <c r="O26" s="15"/>
      <c r="P26" s="7"/>
      <c r="Q26" s="7"/>
      <c r="R26" s="7"/>
      <c r="S26" s="6"/>
      <c r="AK26" s="2"/>
    </row>
    <row r="27" spans="1:37" x14ac:dyDescent="0.25">
      <c r="A27" s="16">
        <v>2006</v>
      </c>
      <c r="B27" s="16">
        <v>6.7094255445028921</v>
      </c>
      <c r="C27" s="16">
        <v>7.2582973768483079</v>
      </c>
      <c r="D27">
        <v>52.682880810763024</v>
      </c>
      <c r="E27">
        <v>16.1468566257074</v>
      </c>
      <c r="F27">
        <v>6.0594280312554787</v>
      </c>
      <c r="G27">
        <v>4.8104574450320596</v>
      </c>
      <c r="M27" s="16"/>
      <c r="N27" s="15"/>
      <c r="O27" s="15"/>
      <c r="P27" s="7"/>
      <c r="Q27" s="7"/>
      <c r="R27" s="7"/>
      <c r="S27" s="6"/>
      <c r="AK27" s="2"/>
    </row>
    <row r="28" spans="1:37" x14ac:dyDescent="0.25">
      <c r="A28" s="16">
        <v>2007</v>
      </c>
      <c r="B28" s="16">
        <v>7.0680123908931263</v>
      </c>
      <c r="C28" s="16">
        <v>7.5225883360928014</v>
      </c>
      <c r="D28">
        <v>56.58933527431946</v>
      </c>
      <c r="E28">
        <v>14.443734997777099</v>
      </c>
      <c r="F28">
        <v>6.5911303607354199</v>
      </c>
      <c r="G28">
        <v>4.8015941028047902</v>
      </c>
      <c r="M28" s="16"/>
      <c r="N28" s="15"/>
      <c r="O28" s="15"/>
      <c r="P28" s="7"/>
      <c r="Q28" s="7"/>
      <c r="R28" s="7"/>
      <c r="S28" s="6"/>
      <c r="AK28" s="2"/>
    </row>
    <row r="29" spans="1:37" x14ac:dyDescent="0.25">
      <c r="A29" s="16">
        <v>2008</v>
      </c>
      <c r="B29" s="16">
        <v>8.1112850111188681</v>
      </c>
      <c r="C29" s="16">
        <v>7.1170500274934767</v>
      </c>
      <c r="D29">
        <v>50.652401093844901</v>
      </c>
      <c r="E29">
        <v>16.8449563431363</v>
      </c>
      <c r="F29">
        <v>6.7644727778479989</v>
      </c>
      <c r="G29">
        <v>4.790010702501073</v>
      </c>
      <c r="M29" s="16"/>
      <c r="N29" s="15"/>
      <c r="O29" s="15"/>
      <c r="P29" s="7"/>
      <c r="Q29" s="7"/>
      <c r="R29" s="7"/>
      <c r="S29" s="6"/>
      <c r="AK29" s="2"/>
    </row>
    <row r="30" spans="1:37" x14ac:dyDescent="0.25">
      <c r="A30" s="16">
        <v>2009</v>
      </c>
      <c r="B30" s="16">
        <v>7.94497034748131</v>
      </c>
      <c r="C30" s="16">
        <v>8.7858674586189185</v>
      </c>
      <c r="D30">
        <v>77.191467000418854</v>
      </c>
      <c r="E30">
        <v>9.1652431675489403</v>
      </c>
      <c r="F30">
        <v>8.0369251018968413</v>
      </c>
      <c r="G30">
        <v>4.7652642563386411</v>
      </c>
      <c r="M30" s="16"/>
      <c r="N30" s="15"/>
      <c r="O30" s="15"/>
      <c r="P30" s="7"/>
      <c r="Q30" s="7"/>
      <c r="R30" s="7"/>
      <c r="S30" s="6"/>
      <c r="AK30" s="2"/>
    </row>
    <row r="31" spans="1:37" x14ac:dyDescent="0.25">
      <c r="A31" s="16">
        <v>2010</v>
      </c>
      <c r="B31" s="16">
        <v>7.5620139352931535</v>
      </c>
      <c r="C31" s="16">
        <v>9.4496498463195557</v>
      </c>
      <c r="D31">
        <v>89.295882218047197</v>
      </c>
      <c r="E31">
        <v>12.8565403376254</v>
      </c>
      <c r="F31">
        <v>8.0056559152817783</v>
      </c>
      <c r="G31">
        <v>4.7442972299535073</v>
      </c>
      <c r="M31" s="16"/>
      <c r="N31" s="15"/>
      <c r="O31" s="15"/>
      <c r="P31" s="7"/>
      <c r="Q31" s="7"/>
      <c r="R31" s="7"/>
      <c r="S31" s="6"/>
      <c r="AK31" s="2"/>
    </row>
    <row r="32" spans="1:37" x14ac:dyDescent="0.25">
      <c r="A32" s="16">
        <v>2011</v>
      </c>
      <c r="B32" s="16">
        <v>7.3957801703530013</v>
      </c>
      <c r="C32" s="16">
        <v>10.232850521319763</v>
      </c>
      <c r="D32">
        <v>104.71122979167416</v>
      </c>
      <c r="E32">
        <v>16.556379365284101</v>
      </c>
      <c r="F32">
        <v>5.3079242036664169</v>
      </c>
      <c r="G32">
        <v>4.6951201767797714</v>
      </c>
      <c r="M32" s="16"/>
      <c r="N32" s="15"/>
      <c r="O32" s="15"/>
      <c r="P32" s="7"/>
      <c r="Q32" s="7"/>
      <c r="R32" s="7"/>
      <c r="S32" s="6"/>
      <c r="AK32" s="2"/>
    </row>
    <row r="33" spans="1:37" x14ac:dyDescent="0.25">
      <c r="A33" s="16">
        <v>2012</v>
      </c>
      <c r="B33" s="16">
        <v>6.3434207609119682</v>
      </c>
      <c r="C33" s="16">
        <v>10.419392262604578</v>
      </c>
      <c r="D33">
        <v>108.56373512202416</v>
      </c>
      <c r="E33">
        <v>13.994752303036501</v>
      </c>
      <c r="F33">
        <v>4.2300611751055328</v>
      </c>
      <c r="G33">
        <v>4.6450148089545404</v>
      </c>
      <c r="M33" s="16"/>
      <c r="N33" s="15"/>
      <c r="O33" s="15"/>
      <c r="P33" s="7"/>
      <c r="Q33" s="7"/>
      <c r="R33" s="7"/>
      <c r="S33" s="6"/>
      <c r="AK33" s="2"/>
    </row>
    <row r="34" spans="1:37" x14ac:dyDescent="0.25">
      <c r="A34" s="16">
        <v>2013</v>
      </c>
      <c r="B34" s="16">
        <v>6.4008175099365374</v>
      </c>
      <c r="C34" s="16">
        <v>10.500326579839296</v>
      </c>
      <c r="D34">
        <v>110.25685828327961</v>
      </c>
      <c r="E34">
        <v>10.708995485037301</v>
      </c>
      <c r="F34">
        <v>6.6713353928837762</v>
      </c>
      <c r="G34">
        <v>4.5858137565091202</v>
      </c>
      <c r="M34" s="16"/>
      <c r="N34" s="15"/>
      <c r="O34" s="15"/>
      <c r="P34" s="7"/>
      <c r="Q34" s="7"/>
      <c r="R34" s="7"/>
      <c r="S34" s="6"/>
      <c r="AK34" s="2"/>
    </row>
    <row r="35" spans="1:37" x14ac:dyDescent="0.25">
      <c r="A35" s="16">
        <v>2014</v>
      </c>
      <c r="B35" s="16">
        <v>5.0893648347790998</v>
      </c>
      <c r="C35" s="16">
        <v>10.578926631319682</v>
      </c>
      <c r="D35">
        <v>111.91368867084479</v>
      </c>
      <c r="E35">
        <v>8.2974416433516396</v>
      </c>
      <c r="F35">
        <v>6.3097186557238274</v>
      </c>
      <c r="G35">
        <v>4.5211294300082425</v>
      </c>
      <c r="M35" s="16"/>
      <c r="N35" s="15"/>
      <c r="O35" s="15"/>
      <c r="P35" s="7"/>
      <c r="Q35" s="7"/>
      <c r="R35" s="7"/>
      <c r="S35" s="6"/>
      <c r="AK35" s="2"/>
    </row>
    <row r="36" spans="1:37" x14ac:dyDescent="0.25">
      <c r="A36" s="16">
        <v>2015</v>
      </c>
      <c r="B36" s="16">
        <v>5.2416670392097533</v>
      </c>
      <c r="C36" s="16">
        <v>11.503221610967715</v>
      </c>
      <c r="D36">
        <v>132.32410743103469</v>
      </c>
      <c r="E36">
        <v>3.0271331073450001</v>
      </c>
      <c r="F36">
        <v>2.6526932954183451</v>
      </c>
      <c r="G36">
        <v>4.4529807187668089</v>
      </c>
      <c r="M36" s="16"/>
      <c r="N36" s="15"/>
      <c r="O36" s="15"/>
      <c r="P36" s="7"/>
      <c r="Q36" s="7"/>
      <c r="R36" s="7"/>
      <c r="S36" s="6"/>
      <c r="AK36" s="2"/>
    </row>
    <row r="37" spans="1:37" x14ac:dyDescent="0.25">
      <c r="A37" s="16">
        <v>2016</v>
      </c>
      <c r="B37" s="16">
        <v>5.7115048734428475</v>
      </c>
      <c r="C37" s="16">
        <v>14.172122891176336</v>
      </c>
      <c r="D37">
        <v>200.84906724260432</v>
      </c>
      <c r="E37">
        <v>2.8000111824291598</v>
      </c>
      <c r="F37">
        <v>-1.6168689499181568</v>
      </c>
      <c r="G37">
        <v>4.3786349323061531</v>
      </c>
      <c r="M37" s="16"/>
      <c r="N37" s="15"/>
      <c r="O37" s="15"/>
      <c r="P37" s="7"/>
      <c r="Q37" s="7"/>
      <c r="R37" s="7"/>
      <c r="S37" s="6"/>
      <c r="AK37" s="2"/>
    </row>
    <row r="38" spans="1:37" x14ac:dyDescent="0.25">
      <c r="A38" s="16">
        <v>2017</v>
      </c>
      <c r="B38" s="16">
        <v>5.6194448664788554</v>
      </c>
      <c r="C38" s="16">
        <v>15.994014457325937</v>
      </c>
      <c r="D38">
        <v>255.80849846115109</v>
      </c>
      <c r="E38">
        <v>6.0608437319476502</v>
      </c>
      <c r="F38">
        <v>0.80588661954270435</v>
      </c>
      <c r="G38">
        <v>4.3103205191322331</v>
      </c>
      <c r="M38" s="16"/>
      <c r="N38" s="15"/>
      <c r="O38" s="15"/>
      <c r="P38" s="7"/>
      <c r="Q38" s="8"/>
      <c r="R38" s="8"/>
      <c r="S38" s="6"/>
      <c r="AK38" s="2"/>
    </row>
    <row r="39" spans="1:37" x14ac:dyDescent="0.25">
      <c r="A39" s="16">
        <v>2018</v>
      </c>
      <c r="B39" s="16">
        <v>6.0530538334952855</v>
      </c>
      <c r="C39" s="16">
        <v>15.906802948085899</v>
      </c>
      <c r="D39">
        <v>253.02638002923425</v>
      </c>
      <c r="E39">
        <v>8.8407704870267398</v>
      </c>
      <c r="F39">
        <v>1.9227573415730177</v>
      </c>
      <c r="G39">
        <v>4.2388522646168534</v>
      </c>
      <c r="M39" s="16"/>
      <c r="N39" s="15"/>
      <c r="O39" s="15"/>
      <c r="P39" s="7"/>
      <c r="Q39" s="8"/>
      <c r="R39" s="8"/>
      <c r="S39" s="6"/>
      <c r="AK39" s="2"/>
    </row>
    <row r="40" spans="1:37" x14ac:dyDescent="0.25">
      <c r="A40" s="16">
        <v>2019</v>
      </c>
      <c r="B40" s="16">
        <v>6.6703223058128591</v>
      </c>
      <c r="C40" s="16">
        <v>15.995059109322188</v>
      </c>
      <c r="D40">
        <v>255.8419159107107</v>
      </c>
      <c r="E40">
        <v>7.4000447437456298</v>
      </c>
      <c r="F40">
        <v>2.2084292771582028</v>
      </c>
      <c r="G40">
        <v>4.1668609219393415</v>
      </c>
      <c r="M40" s="16"/>
      <c r="N40" s="15"/>
      <c r="O40" s="15"/>
      <c r="P40" s="7"/>
      <c r="Q40" s="8"/>
      <c r="R40" s="8"/>
      <c r="S40" s="6"/>
      <c r="AK40" s="2"/>
    </row>
    <row r="41" spans="1:37" x14ac:dyDescent="0.25">
      <c r="A41" s="16">
        <v>2020</v>
      </c>
      <c r="B41" s="16">
        <v>6.5895929945323122</v>
      </c>
      <c r="C41" s="16">
        <v>18.625003633828783</v>
      </c>
      <c r="D41">
        <v>346.89076036013535</v>
      </c>
      <c r="F41">
        <v>-1.7942530823359135</v>
      </c>
      <c r="G41">
        <v>4.0966105909578401</v>
      </c>
      <c r="M41" s="16"/>
      <c r="N41" s="15"/>
      <c r="O41" s="15"/>
      <c r="P41" s="7"/>
      <c r="Q41" s="8"/>
      <c r="R41" s="8"/>
      <c r="S41" s="9"/>
      <c r="AK4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H8" sqref="H8"/>
    </sheetView>
  </sheetViews>
  <sheetFormatPr defaultRowHeight="15" x14ac:dyDescent="0.25"/>
  <sheetData>
    <row r="2" spans="2:10" x14ac:dyDescent="0.25">
      <c r="C2" t="s">
        <v>41</v>
      </c>
      <c r="D2" t="s">
        <v>42</v>
      </c>
      <c r="E2" t="s">
        <v>40</v>
      </c>
      <c r="F2" t="s">
        <v>29</v>
      </c>
      <c r="G2" t="s">
        <v>26</v>
      </c>
      <c r="J2" s="25"/>
    </row>
    <row r="3" spans="2:10" x14ac:dyDescent="0.25">
      <c r="B3" t="s">
        <v>56</v>
      </c>
      <c r="C3">
        <v>8.4411760000000005</v>
      </c>
      <c r="D3">
        <v>31.848549999999999</v>
      </c>
      <c r="E3">
        <v>11.831440000000001</v>
      </c>
      <c r="F3">
        <v>3.0263249999999999</v>
      </c>
      <c r="G3">
        <v>4.7326629999999996</v>
      </c>
    </row>
    <row r="4" spans="2:10" x14ac:dyDescent="0.25">
      <c r="B4" t="s">
        <v>57</v>
      </c>
      <c r="C4">
        <v>8.1440090000000005</v>
      </c>
      <c r="D4">
        <v>24.249079999999999</v>
      </c>
      <c r="E4">
        <v>10.709</v>
      </c>
      <c r="F4">
        <v>3.6980249999999999</v>
      </c>
      <c r="G4">
        <v>4.7197089999999999</v>
      </c>
    </row>
    <row r="5" spans="2:10" x14ac:dyDescent="0.25">
      <c r="B5" t="s">
        <v>58</v>
      </c>
      <c r="C5">
        <v>17.286370000000002</v>
      </c>
      <c r="D5">
        <v>79.713290000000001</v>
      </c>
      <c r="E5">
        <v>26.42849</v>
      </c>
      <c r="F5">
        <v>15.32916</v>
      </c>
      <c r="G5">
        <v>5.8506989999999996</v>
      </c>
    </row>
    <row r="6" spans="2:10" x14ac:dyDescent="0.25">
      <c r="B6" t="s">
        <v>59</v>
      </c>
      <c r="C6">
        <v>5.0893649999999999</v>
      </c>
      <c r="D6">
        <v>7.1170499999999999</v>
      </c>
      <c r="E6">
        <v>1.447166</v>
      </c>
      <c r="F6">
        <v>-13.127879999999999</v>
      </c>
      <c r="G6">
        <v>4.0542749999999996</v>
      </c>
    </row>
    <row r="7" spans="2:10" x14ac:dyDescent="0.25">
      <c r="B7" t="s">
        <v>60</v>
      </c>
      <c r="C7">
        <v>2.554446</v>
      </c>
      <c r="D7">
        <v>23.281980000000001</v>
      </c>
      <c r="E7">
        <v>5.9239689999999996</v>
      </c>
      <c r="F7">
        <v>5.453163</v>
      </c>
      <c r="G7">
        <v>0.58189000000000002</v>
      </c>
    </row>
    <row r="8" spans="2:10" x14ac:dyDescent="0.25">
      <c r="B8" t="s">
        <v>61</v>
      </c>
      <c r="C8">
        <v>1.4940009999999999</v>
      </c>
      <c r="D8">
        <v>0.72574399999999994</v>
      </c>
      <c r="E8">
        <v>0.21962499999999999</v>
      </c>
      <c r="F8">
        <v>-0.80110899999999996</v>
      </c>
      <c r="G8">
        <v>0.49543700000000002</v>
      </c>
    </row>
    <row r="9" spans="2:10" x14ac:dyDescent="0.25">
      <c r="B9" t="s">
        <v>62</v>
      </c>
      <c r="C9">
        <v>5.7318199999999999</v>
      </c>
      <c r="D9">
        <v>2.125902</v>
      </c>
      <c r="E9">
        <v>2.4893779999999999</v>
      </c>
      <c r="F9">
        <v>4.5017769999999997</v>
      </c>
      <c r="G9">
        <v>1.919864</v>
      </c>
    </row>
    <row r="11" spans="2:10" x14ac:dyDescent="0.25">
      <c r="B11" t="s">
        <v>63</v>
      </c>
      <c r="C11">
        <v>27.31833</v>
      </c>
      <c r="D11">
        <v>4.7847720000000002</v>
      </c>
      <c r="E11">
        <v>0.73722299999999996</v>
      </c>
      <c r="F11">
        <v>8.0373909999999995</v>
      </c>
      <c r="G11">
        <v>3.5808789999999999</v>
      </c>
    </row>
    <row r="12" spans="2:10" x14ac:dyDescent="0.25">
      <c r="B12" t="s">
        <v>64</v>
      </c>
      <c r="C12">
        <v>9.9999999999999995E-7</v>
      </c>
      <c r="D12">
        <v>9.1411000000000006E-2</v>
      </c>
      <c r="E12">
        <v>0.69169400000000003</v>
      </c>
      <c r="F12">
        <v>1.7975999999999999E-2</v>
      </c>
      <c r="G12">
        <v>0.16688700000000001</v>
      </c>
    </row>
    <row r="14" spans="2:10" x14ac:dyDescent="0.25">
      <c r="B14" t="s">
        <v>65</v>
      </c>
      <c r="C14">
        <v>337.64699999999999</v>
      </c>
      <c r="D14">
        <v>1273.942</v>
      </c>
      <c r="E14">
        <v>461.42630000000003</v>
      </c>
      <c r="F14">
        <v>121.053</v>
      </c>
      <c r="G14">
        <v>189.3065</v>
      </c>
    </row>
    <row r="15" spans="2:10" x14ac:dyDescent="0.25">
      <c r="B15" t="s">
        <v>66</v>
      </c>
      <c r="C15">
        <v>254.48259999999999</v>
      </c>
      <c r="D15">
        <v>21139.97</v>
      </c>
      <c r="E15">
        <v>1333.55</v>
      </c>
      <c r="F15">
        <v>1159.742</v>
      </c>
      <c r="G15">
        <v>13.20523</v>
      </c>
    </row>
    <row r="17" spans="2:7" x14ac:dyDescent="0.25">
      <c r="B17" t="s">
        <v>67</v>
      </c>
      <c r="C17">
        <v>40</v>
      </c>
      <c r="D17">
        <v>40</v>
      </c>
      <c r="E17">
        <v>39</v>
      </c>
      <c r="F17">
        <v>40</v>
      </c>
      <c r="G17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23"/>
  <sheetViews>
    <sheetView topLeftCell="W46" workbookViewId="0">
      <selection activeCell="AD112" sqref="AD112:AH123"/>
    </sheetView>
  </sheetViews>
  <sheetFormatPr defaultRowHeight="15" x14ac:dyDescent="0.25"/>
  <sheetData>
    <row r="2" spans="2:34" x14ac:dyDescent="0.25">
      <c r="B2" t="s">
        <v>68</v>
      </c>
      <c r="I2" t="s">
        <v>96</v>
      </c>
      <c r="P2" t="s">
        <v>104</v>
      </c>
      <c r="W2" t="s">
        <v>110</v>
      </c>
      <c r="AD2" t="s">
        <v>115</v>
      </c>
    </row>
    <row r="3" spans="2:34" x14ac:dyDescent="0.25">
      <c r="B3" t="s">
        <v>69</v>
      </c>
      <c r="I3" t="s">
        <v>69</v>
      </c>
      <c r="P3" t="s">
        <v>69</v>
      </c>
      <c r="W3" t="s">
        <v>69</v>
      </c>
      <c r="AD3" t="s">
        <v>69</v>
      </c>
    </row>
    <row r="4" spans="2:34" x14ac:dyDescent="0.25">
      <c r="B4" t="s">
        <v>121</v>
      </c>
      <c r="I4" t="s">
        <v>95</v>
      </c>
      <c r="P4" t="s">
        <v>105</v>
      </c>
      <c r="W4" t="s">
        <v>125</v>
      </c>
      <c r="AD4" t="s">
        <v>116</v>
      </c>
    </row>
    <row r="6" spans="2:34" x14ac:dyDescent="0.25">
      <c r="E6" t="s">
        <v>70</v>
      </c>
      <c r="F6" t="s">
        <v>71</v>
      </c>
      <c r="L6" t="s">
        <v>70</v>
      </c>
      <c r="M6" t="s">
        <v>71</v>
      </c>
      <c r="S6" t="s">
        <v>70</v>
      </c>
      <c r="T6" t="s">
        <v>71</v>
      </c>
      <c r="Z6" t="s">
        <v>70</v>
      </c>
      <c r="AA6" t="s">
        <v>71</v>
      </c>
      <c r="AG6" t="s">
        <v>70</v>
      </c>
      <c r="AH6" t="s">
        <v>71</v>
      </c>
    </row>
    <row r="8" spans="2:34" x14ac:dyDescent="0.25">
      <c r="B8" t="s">
        <v>72</v>
      </c>
      <c r="E8">
        <v>-1.8322929999999999</v>
      </c>
      <c r="F8">
        <v>0.35970000000000002</v>
      </c>
      <c r="I8" t="s">
        <v>72</v>
      </c>
      <c r="L8">
        <v>-1.8888100000000001</v>
      </c>
      <c r="M8">
        <v>0.33379999999999999</v>
      </c>
      <c r="P8" t="s">
        <v>72</v>
      </c>
      <c r="S8">
        <v>-2.1463770000000002</v>
      </c>
      <c r="T8">
        <v>0.22869999999999999</v>
      </c>
      <c r="W8" t="s">
        <v>72</v>
      </c>
      <c r="Z8">
        <v>-3.8072699999999999</v>
      </c>
      <c r="AA8">
        <v>6.1999999999999998E-3</v>
      </c>
      <c r="AD8" t="s">
        <v>72</v>
      </c>
      <c r="AG8">
        <v>-9.0895879999999991</v>
      </c>
      <c r="AH8">
        <v>0</v>
      </c>
    </row>
    <row r="9" spans="2:34" x14ac:dyDescent="0.25">
      <c r="B9" t="s">
        <v>73</v>
      </c>
      <c r="C9" t="s">
        <v>74</v>
      </c>
      <c r="E9">
        <v>-3.6155879999999998</v>
      </c>
      <c r="I9" t="s">
        <v>73</v>
      </c>
      <c r="J9" t="s">
        <v>74</v>
      </c>
      <c r="L9">
        <v>-3.6155879999999998</v>
      </c>
      <c r="P9" t="s">
        <v>73</v>
      </c>
      <c r="Q9" t="s">
        <v>74</v>
      </c>
      <c r="S9">
        <v>-3.6267839999999998</v>
      </c>
      <c r="W9" t="s">
        <v>73</v>
      </c>
      <c r="X9" t="s">
        <v>74</v>
      </c>
      <c r="Z9">
        <v>-3.6210230000000001</v>
      </c>
      <c r="AD9" t="s">
        <v>73</v>
      </c>
      <c r="AE9" t="s">
        <v>74</v>
      </c>
      <c r="AG9">
        <v>-3.6701700000000002</v>
      </c>
    </row>
    <row r="10" spans="2:34" x14ac:dyDescent="0.25">
      <c r="C10" t="s">
        <v>75</v>
      </c>
      <c r="E10">
        <v>-2.9411450000000001</v>
      </c>
      <c r="J10" t="s">
        <v>75</v>
      </c>
      <c r="L10">
        <v>-2.9411450000000001</v>
      </c>
      <c r="Q10" t="s">
        <v>75</v>
      </c>
      <c r="S10">
        <v>-2.9458419999999998</v>
      </c>
      <c r="X10" t="s">
        <v>75</v>
      </c>
      <c r="Z10">
        <v>-2.9434269999999998</v>
      </c>
      <c r="AE10" t="s">
        <v>75</v>
      </c>
      <c r="AG10">
        <v>-2.9639720000000001</v>
      </c>
    </row>
    <row r="11" spans="2:34" x14ac:dyDescent="0.25">
      <c r="C11" t="s">
        <v>76</v>
      </c>
      <c r="E11">
        <v>-2.6090659999999999</v>
      </c>
      <c r="J11" t="s">
        <v>76</v>
      </c>
      <c r="L11">
        <v>-2.6090659999999999</v>
      </c>
      <c r="Q11" t="s">
        <v>76</v>
      </c>
      <c r="S11">
        <v>-2.6115309999999998</v>
      </c>
      <c r="X11" t="s">
        <v>76</v>
      </c>
      <c r="Z11">
        <v>-2.6102630000000002</v>
      </c>
      <c r="AE11" t="s">
        <v>76</v>
      </c>
      <c r="AG11">
        <v>-2.6210070000000001</v>
      </c>
    </row>
    <row r="13" spans="2:34" x14ac:dyDescent="0.25">
      <c r="B13" t="s">
        <v>77</v>
      </c>
      <c r="I13" t="s">
        <v>77</v>
      </c>
      <c r="P13" t="s">
        <v>77</v>
      </c>
      <c r="W13" t="s">
        <v>77</v>
      </c>
      <c r="AD13" t="s">
        <v>77</v>
      </c>
    </row>
    <row r="16" spans="2:34" x14ac:dyDescent="0.25">
      <c r="B16" t="s">
        <v>78</v>
      </c>
      <c r="I16" t="s">
        <v>97</v>
      </c>
      <c r="P16" t="s">
        <v>106</v>
      </c>
      <c r="W16" t="s">
        <v>111</v>
      </c>
      <c r="AD16" t="s">
        <v>117</v>
      </c>
    </row>
    <row r="17" spans="2:34" x14ac:dyDescent="0.25">
      <c r="B17" t="s">
        <v>69</v>
      </c>
      <c r="I17" t="s">
        <v>69</v>
      </c>
      <c r="P17" t="s">
        <v>69</v>
      </c>
      <c r="W17" t="s">
        <v>69</v>
      </c>
      <c r="AD17" t="s">
        <v>69</v>
      </c>
    </row>
    <row r="18" spans="2:34" x14ac:dyDescent="0.25">
      <c r="B18" t="s">
        <v>122</v>
      </c>
      <c r="I18" t="s">
        <v>98</v>
      </c>
      <c r="P18" t="s">
        <v>95</v>
      </c>
      <c r="W18" t="s">
        <v>125</v>
      </c>
      <c r="AD18" t="s">
        <v>116</v>
      </c>
    </row>
    <row r="20" spans="2:34" x14ac:dyDescent="0.25">
      <c r="E20" t="s">
        <v>70</v>
      </c>
      <c r="F20" t="s">
        <v>71</v>
      </c>
      <c r="L20" t="s">
        <v>70</v>
      </c>
      <c r="M20" t="s">
        <v>71</v>
      </c>
      <c r="S20" t="s">
        <v>70</v>
      </c>
      <c r="T20" t="s">
        <v>71</v>
      </c>
      <c r="Z20" t="s">
        <v>70</v>
      </c>
      <c r="AA20" t="s">
        <v>71</v>
      </c>
      <c r="AG20" t="s">
        <v>70</v>
      </c>
      <c r="AH20" t="s">
        <v>71</v>
      </c>
    </row>
    <row r="22" spans="2:34" x14ac:dyDescent="0.25">
      <c r="B22" t="s">
        <v>72</v>
      </c>
      <c r="E22">
        <v>-4.3840570000000003</v>
      </c>
      <c r="F22">
        <v>1.4E-3</v>
      </c>
      <c r="I22" t="s">
        <v>72</v>
      </c>
      <c r="L22">
        <v>-4.2458340000000003</v>
      </c>
      <c r="M22">
        <v>1.9E-3</v>
      </c>
      <c r="P22" t="s">
        <v>72</v>
      </c>
      <c r="S22">
        <v>-7.4479550000000003</v>
      </c>
      <c r="T22">
        <v>0</v>
      </c>
      <c r="W22" t="s">
        <v>72</v>
      </c>
      <c r="Z22">
        <v>-3.8492120000000001</v>
      </c>
      <c r="AA22">
        <v>5.5999999999999999E-3</v>
      </c>
      <c r="AD22" t="s">
        <v>72</v>
      </c>
      <c r="AG22">
        <v>-6.1488350000000001</v>
      </c>
      <c r="AH22">
        <v>0</v>
      </c>
    </row>
    <row r="23" spans="2:34" x14ac:dyDescent="0.25">
      <c r="B23" t="s">
        <v>73</v>
      </c>
      <c r="C23" t="s">
        <v>74</v>
      </c>
      <c r="E23">
        <v>-3.6394069999999998</v>
      </c>
      <c r="I23" t="s">
        <v>73</v>
      </c>
      <c r="J23" t="s">
        <v>74</v>
      </c>
      <c r="L23">
        <v>-3.6155879999999998</v>
      </c>
      <c r="P23" t="s">
        <v>73</v>
      </c>
      <c r="Q23" t="s">
        <v>74</v>
      </c>
      <c r="S23">
        <v>-3.6267839999999998</v>
      </c>
      <c r="W23" t="s">
        <v>73</v>
      </c>
      <c r="X23" t="s">
        <v>74</v>
      </c>
      <c r="Z23">
        <v>-3.6267839999999998</v>
      </c>
      <c r="AD23" t="s">
        <v>73</v>
      </c>
      <c r="AE23" t="s">
        <v>74</v>
      </c>
      <c r="AG23">
        <v>-3.679322</v>
      </c>
    </row>
    <row r="24" spans="2:34" x14ac:dyDescent="0.25">
      <c r="C24" t="s">
        <v>75</v>
      </c>
      <c r="E24">
        <v>-2.9511250000000002</v>
      </c>
      <c r="J24" t="s">
        <v>75</v>
      </c>
      <c r="L24">
        <v>-2.9411450000000001</v>
      </c>
      <c r="Q24" t="s">
        <v>75</v>
      </c>
      <c r="S24">
        <v>-2.9458419999999998</v>
      </c>
      <c r="X24" t="s">
        <v>75</v>
      </c>
      <c r="Z24">
        <v>-2.9458419999999998</v>
      </c>
      <c r="AE24" t="s">
        <v>75</v>
      </c>
      <c r="AG24">
        <v>-2.9677669999999998</v>
      </c>
    </row>
    <row r="25" spans="2:34" x14ac:dyDescent="0.25">
      <c r="C25" t="s">
        <v>76</v>
      </c>
      <c r="E25">
        <v>-2.6143000000000001</v>
      </c>
      <c r="J25" t="s">
        <v>76</v>
      </c>
      <c r="L25">
        <v>-2.6090659999999999</v>
      </c>
      <c r="Q25" t="s">
        <v>76</v>
      </c>
      <c r="S25">
        <v>-2.6115309999999998</v>
      </c>
      <c r="X25" t="s">
        <v>76</v>
      </c>
      <c r="Z25">
        <v>-2.6115309999999998</v>
      </c>
      <c r="AE25" t="s">
        <v>76</v>
      </c>
      <c r="AG25">
        <v>-2.622989</v>
      </c>
    </row>
    <row r="27" spans="2:34" x14ac:dyDescent="0.25">
      <c r="B27" t="s">
        <v>77</v>
      </c>
      <c r="I27" t="s">
        <v>77</v>
      </c>
      <c r="P27" t="s">
        <v>77</v>
      </c>
      <c r="W27" t="s">
        <v>77</v>
      </c>
      <c r="AD27" t="s">
        <v>77</v>
      </c>
    </row>
    <row r="31" spans="2:34" x14ac:dyDescent="0.25">
      <c r="B31" t="s">
        <v>79</v>
      </c>
      <c r="I31" t="s">
        <v>79</v>
      </c>
      <c r="P31" t="s">
        <v>79</v>
      </c>
      <c r="W31" t="s">
        <v>79</v>
      </c>
      <c r="AD31" t="s">
        <v>79</v>
      </c>
    </row>
    <row r="32" spans="2:34" x14ac:dyDescent="0.25">
      <c r="B32" t="s">
        <v>99</v>
      </c>
      <c r="I32" t="s">
        <v>99</v>
      </c>
      <c r="P32" t="s">
        <v>99</v>
      </c>
      <c r="W32" t="s">
        <v>99</v>
      </c>
      <c r="AD32" t="s">
        <v>99</v>
      </c>
    </row>
    <row r="33" spans="2:33" x14ac:dyDescent="0.25">
      <c r="B33" t="s">
        <v>80</v>
      </c>
      <c r="I33" t="s">
        <v>80</v>
      </c>
      <c r="P33" t="s">
        <v>80</v>
      </c>
      <c r="W33" t="s">
        <v>80</v>
      </c>
      <c r="AD33" t="s">
        <v>80</v>
      </c>
    </row>
    <row r="34" spans="2:33" x14ac:dyDescent="0.25">
      <c r="B34" t="s">
        <v>81</v>
      </c>
      <c r="I34" t="s">
        <v>81</v>
      </c>
      <c r="P34" t="s">
        <v>81</v>
      </c>
      <c r="W34" t="s">
        <v>81</v>
      </c>
      <c r="AD34" t="s">
        <v>81</v>
      </c>
    </row>
    <row r="35" spans="2:33" x14ac:dyDescent="0.25">
      <c r="B35" t="s">
        <v>82</v>
      </c>
      <c r="I35" t="s">
        <v>102</v>
      </c>
      <c r="P35" t="s">
        <v>107</v>
      </c>
      <c r="W35" t="s">
        <v>112</v>
      </c>
      <c r="AD35" t="s">
        <v>118</v>
      </c>
    </row>
    <row r="36" spans="2:33" x14ac:dyDescent="0.25">
      <c r="B36" t="s">
        <v>83</v>
      </c>
      <c r="I36" t="s">
        <v>83</v>
      </c>
      <c r="P36" t="s">
        <v>83</v>
      </c>
      <c r="W36" t="s">
        <v>83</v>
      </c>
      <c r="AD36" t="s">
        <v>83</v>
      </c>
    </row>
    <row r="37" spans="2:33" x14ac:dyDescent="0.25">
      <c r="B37" t="s">
        <v>84</v>
      </c>
      <c r="I37" t="s">
        <v>124</v>
      </c>
      <c r="P37" t="s">
        <v>108</v>
      </c>
      <c r="W37" t="s">
        <v>84</v>
      </c>
      <c r="AD37" t="s">
        <v>114</v>
      </c>
    </row>
    <row r="38" spans="2:33" x14ac:dyDescent="0.25">
      <c r="B38" t="s">
        <v>85</v>
      </c>
      <c r="I38" t="s">
        <v>103</v>
      </c>
      <c r="P38" t="s">
        <v>85</v>
      </c>
      <c r="W38" t="s">
        <v>126</v>
      </c>
      <c r="AD38" t="s">
        <v>101</v>
      </c>
    </row>
    <row r="40" spans="2:33" x14ac:dyDescent="0.25">
      <c r="D40" t="s">
        <v>70</v>
      </c>
      <c r="E40" t="s">
        <v>86</v>
      </c>
      <c r="K40" t="s">
        <v>70</v>
      </c>
      <c r="L40" t="s">
        <v>86</v>
      </c>
      <c r="R40" t="s">
        <v>70</v>
      </c>
      <c r="S40" t="s">
        <v>86</v>
      </c>
      <c r="Y40" t="s">
        <v>70</v>
      </c>
      <c r="Z40" t="s">
        <v>86</v>
      </c>
      <c r="AF40" t="s">
        <v>70</v>
      </c>
      <c r="AG40" t="s">
        <v>86</v>
      </c>
    </row>
    <row r="41" spans="2:33" x14ac:dyDescent="0.25">
      <c r="B41" t="s">
        <v>87</v>
      </c>
      <c r="D41">
        <v>-3.3206639999999998</v>
      </c>
      <c r="E41">
        <v>0.27229100000000001</v>
      </c>
      <c r="I41" t="s">
        <v>87</v>
      </c>
      <c r="K41">
        <v>-3.7123710000000001</v>
      </c>
      <c r="L41">
        <v>7.8153E-2</v>
      </c>
      <c r="P41" t="s">
        <v>87</v>
      </c>
      <c r="R41">
        <v>-4.933891</v>
      </c>
      <c r="S41">
        <v>3.5437000000000003E-2</v>
      </c>
      <c r="W41" t="s">
        <v>87</v>
      </c>
      <c r="Y41">
        <v>-3.2370350000000001</v>
      </c>
      <c r="Z41">
        <v>1.482E-3</v>
      </c>
      <c r="AD41" t="s">
        <v>87</v>
      </c>
      <c r="AF41">
        <v>-3.933554</v>
      </c>
      <c r="AG41">
        <v>6.881E-3</v>
      </c>
    </row>
    <row r="42" spans="2:33" x14ac:dyDescent="0.25">
      <c r="B42" t="s">
        <v>88</v>
      </c>
      <c r="D42">
        <v>-5.34</v>
      </c>
      <c r="I42" t="s">
        <v>88</v>
      </c>
      <c r="K42">
        <v>-5.34</v>
      </c>
      <c r="P42" t="s">
        <v>88</v>
      </c>
      <c r="R42">
        <v>-5.34</v>
      </c>
      <c r="W42" t="s">
        <v>88</v>
      </c>
      <c r="Y42">
        <v>-5.34</v>
      </c>
      <c r="AD42" t="s">
        <v>88</v>
      </c>
      <c r="AF42">
        <v>-5.34</v>
      </c>
    </row>
    <row r="43" spans="2:33" x14ac:dyDescent="0.25">
      <c r="B43" t="s">
        <v>89</v>
      </c>
      <c r="D43">
        <v>-4.93</v>
      </c>
      <c r="I43" t="s">
        <v>89</v>
      </c>
      <c r="K43">
        <v>-4.93</v>
      </c>
      <c r="P43" t="s">
        <v>89</v>
      </c>
      <c r="R43">
        <v>-4.93</v>
      </c>
      <c r="W43" t="s">
        <v>89</v>
      </c>
      <c r="Y43">
        <v>-4.93</v>
      </c>
      <c r="AD43" t="s">
        <v>89</v>
      </c>
      <c r="AF43">
        <v>-4.93</v>
      </c>
    </row>
    <row r="44" spans="2:33" x14ac:dyDescent="0.25">
      <c r="B44" t="s">
        <v>90</v>
      </c>
      <c r="D44">
        <v>-4.58</v>
      </c>
      <c r="I44" t="s">
        <v>90</v>
      </c>
      <c r="K44">
        <v>-4.58</v>
      </c>
      <c r="P44" t="s">
        <v>90</v>
      </c>
      <c r="R44">
        <v>-4.58</v>
      </c>
      <c r="W44" t="s">
        <v>90</v>
      </c>
      <c r="Y44">
        <v>-4.58</v>
      </c>
      <c r="AD44" t="s">
        <v>90</v>
      </c>
      <c r="AF44">
        <v>-4.58</v>
      </c>
    </row>
    <row r="46" spans="2:33" x14ac:dyDescent="0.25">
      <c r="B46" t="s">
        <v>91</v>
      </c>
      <c r="I46" t="s">
        <v>91</v>
      </c>
      <c r="P46" t="s">
        <v>91</v>
      </c>
      <c r="W46" t="s">
        <v>91</v>
      </c>
      <c r="AD46" t="s">
        <v>91</v>
      </c>
    </row>
    <row r="47" spans="2:33" x14ac:dyDescent="0.25">
      <c r="B47" t="s">
        <v>92</v>
      </c>
      <c r="I47" t="s">
        <v>92</v>
      </c>
      <c r="P47" t="s">
        <v>92</v>
      </c>
      <c r="W47" t="s">
        <v>92</v>
      </c>
      <c r="AD47" t="s">
        <v>92</v>
      </c>
    </row>
    <row r="50" spans="2:33" x14ac:dyDescent="0.25">
      <c r="B50" t="s">
        <v>79</v>
      </c>
      <c r="I50" t="s">
        <v>79</v>
      </c>
      <c r="P50" t="s">
        <v>79</v>
      </c>
      <c r="W50" t="s">
        <v>79</v>
      </c>
      <c r="AD50" t="s">
        <v>79</v>
      </c>
    </row>
    <row r="51" spans="2:33" x14ac:dyDescent="0.25">
      <c r="B51" t="s">
        <v>99</v>
      </c>
      <c r="I51" t="s">
        <v>99</v>
      </c>
      <c r="P51" t="s">
        <v>99</v>
      </c>
      <c r="W51" t="s">
        <v>99</v>
      </c>
      <c r="AD51" t="s">
        <v>99</v>
      </c>
    </row>
    <row r="52" spans="2:33" x14ac:dyDescent="0.25">
      <c r="B52" t="s">
        <v>80</v>
      </c>
      <c r="I52" t="s">
        <v>80</v>
      </c>
      <c r="P52" t="s">
        <v>80</v>
      </c>
      <c r="W52" t="s">
        <v>80</v>
      </c>
      <c r="AD52" t="s">
        <v>80</v>
      </c>
    </row>
    <row r="53" spans="2:33" x14ac:dyDescent="0.25">
      <c r="B53" t="s">
        <v>81</v>
      </c>
      <c r="I53" t="s">
        <v>81</v>
      </c>
      <c r="P53" t="s">
        <v>81</v>
      </c>
      <c r="W53" t="s">
        <v>81</v>
      </c>
      <c r="AD53" t="s">
        <v>81</v>
      </c>
    </row>
    <row r="54" spans="2:33" x14ac:dyDescent="0.25">
      <c r="B54" t="s">
        <v>93</v>
      </c>
      <c r="I54" t="s">
        <v>100</v>
      </c>
      <c r="P54" t="s">
        <v>109</v>
      </c>
      <c r="W54" t="s">
        <v>113</v>
      </c>
      <c r="AD54" t="s">
        <v>119</v>
      </c>
    </row>
    <row r="55" spans="2:33" x14ac:dyDescent="0.25">
      <c r="B55" t="s">
        <v>83</v>
      </c>
      <c r="I55" t="s">
        <v>83</v>
      </c>
      <c r="P55" t="s">
        <v>83</v>
      </c>
      <c r="W55" t="s">
        <v>83</v>
      </c>
      <c r="AD55" t="s">
        <v>83</v>
      </c>
    </row>
    <row r="56" spans="2:33" x14ac:dyDescent="0.25">
      <c r="B56" t="s">
        <v>123</v>
      </c>
      <c r="I56" t="s">
        <v>114</v>
      </c>
      <c r="P56" t="s">
        <v>84</v>
      </c>
      <c r="W56" t="s">
        <v>114</v>
      </c>
      <c r="AD56" t="s">
        <v>114</v>
      </c>
    </row>
    <row r="57" spans="2:33" x14ac:dyDescent="0.25">
      <c r="B57" t="s">
        <v>94</v>
      </c>
      <c r="I57" t="s">
        <v>101</v>
      </c>
      <c r="P57" t="s">
        <v>94</v>
      </c>
      <c r="W57" t="s">
        <v>85</v>
      </c>
      <c r="AD57" t="s">
        <v>120</v>
      </c>
    </row>
    <row r="59" spans="2:33" x14ac:dyDescent="0.25">
      <c r="D59" t="s">
        <v>70</v>
      </c>
      <c r="E59" t="s">
        <v>86</v>
      </c>
      <c r="K59" t="s">
        <v>70</v>
      </c>
      <c r="L59" t="s">
        <v>86</v>
      </c>
      <c r="R59" t="s">
        <v>70</v>
      </c>
      <c r="S59" t="s">
        <v>86</v>
      </c>
      <c r="Y59" t="s">
        <v>70</v>
      </c>
      <c r="Z59" t="s">
        <v>86</v>
      </c>
      <c r="AF59" t="s">
        <v>70</v>
      </c>
      <c r="AG59" t="s">
        <v>86</v>
      </c>
    </row>
    <row r="60" spans="2:33" x14ac:dyDescent="0.25">
      <c r="B60" t="s">
        <v>87</v>
      </c>
      <c r="D60">
        <v>-5.60032</v>
      </c>
      <c r="E60">
        <v>1.1233E-2</v>
      </c>
      <c r="I60" t="s">
        <v>87</v>
      </c>
      <c r="K60">
        <v>-4.9591810000000001</v>
      </c>
      <c r="L60">
        <v>4.9119999999999997E-2</v>
      </c>
      <c r="P60" t="s">
        <v>87</v>
      </c>
      <c r="R60">
        <v>-8.2134260000000001</v>
      </c>
      <c r="S60">
        <v>6.6355999999999998E-2</v>
      </c>
      <c r="W60" t="s">
        <v>87</v>
      </c>
      <c r="Y60">
        <v>-10.73921</v>
      </c>
      <c r="Z60">
        <v>0.37125799999999998</v>
      </c>
      <c r="AD60" t="s">
        <v>87</v>
      </c>
      <c r="AF60">
        <v>-6.3640379999999999</v>
      </c>
      <c r="AG60">
        <v>2.3182000000000001E-2</v>
      </c>
    </row>
    <row r="61" spans="2:33" x14ac:dyDescent="0.25">
      <c r="B61" t="s">
        <v>88</v>
      </c>
      <c r="D61">
        <v>-5.34</v>
      </c>
      <c r="I61" t="s">
        <v>88</v>
      </c>
      <c r="K61">
        <v>-5.34</v>
      </c>
      <c r="P61" t="s">
        <v>88</v>
      </c>
      <c r="R61">
        <v>-5.34</v>
      </c>
      <c r="W61" t="s">
        <v>88</v>
      </c>
      <c r="Y61">
        <v>-5.34</v>
      </c>
      <c r="AD61" t="s">
        <v>88</v>
      </c>
      <c r="AF61">
        <v>-5.34</v>
      </c>
    </row>
    <row r="62" spans="2:33" x14ac:dyDescent="0.25">
      <c r="B62" t="s">
        <v>89</v>
      </c>
      <c r="D62">
        <v>-4.93</v>
      </c>
      <c r="I62" t="s">
        <v>89</v>
      </c>
      <c r="K62">
        <v>-4.93</v>
      </c>
      <c r="P62" t="s">
        <v>89</v>
      </c>
      <c r="R62">
        <v>-4.93</v>
      </c>
      <c r="W62" t="s">
        <v>89</v>
      </c>
      <c r="Y62">
        <v>-4.93</v>
      </c>
      <c r="AD62" t="s">
        <v>89</v>
      </c>
      <c r="AF62">
        <v>-4.93</v>
      </c>
    </row>
    <row r="63" spans="2:33" x14ac:dyDescent="0.25">
      <c r="B63" t="s">
        <v>90</v>
      </c>
      <c r="D63">
        <v>-4.58</v>
      </c>
      <c r="I63" t="s">
        <v>90</v>
      </c>
      <c r="K63">
        <v>-4.58</v>
      </c>
      <c r="P63" t="s">
        <v>90</v>
      </c>
      <c r="R63">
        <v>-4.58</v>
      </c>
      <c r="W63" t="s">
        <v>90</v>
      </c>
      <c r="Y63">
        <v>-4.58</v>
      </c>
      <c r="AD63" t="s">
        <v>90</v>
      </c>
      <c r="AF63">
        <v>-4.58</v>
      </c>
    </row>
    <row r="65" spans="2:34" x14ac:dyDescent="0.25">
      <c r="B65" t="s">
        <v>91</v>
      </c>
      <c r="I65" t="s">
        <v>91</v>
      </c>
      <c r="P65" t="s">
        <v>91</v>
      </c>
      <c r="W65" t="s">
        <v>91</v>
      </c>
      <c r="AD65" t="s">
        <v>91</v>
      </c>
    </row>
    <row r="66" spans="2:34" x14ac:dyDescent="0.25">
      <c r="B66" t="s">
        <v>92</v>
      </c>
      <c r="I66" t="s">
        <v>92</v>
      </c>
      <c r="P66" t="s">
        <v>92</v>
      </c>
      <c r="W66" t="s">
        <v>92</v>
      </c>
      <c r="AD66" t="s">
        <v>92</v>
      </c>
    </row>
    <row r="70" spans="2:34" x14ac:dyDescent="0.25">
      <c r="B70" t="s">
        <v>68</v>
      </c>
      <c r="I70" t="s">
        <v>96</v>
      </c>
      <c r="P70" t="s">
        <v>104</v>
      </c>
      <c r="W70" t="s">
        <v>110</v>
      </c>
      <c r="AD70" t="s">
        <v>115</v>
      </c>
    </row>
    <row r="71" spans="2:34" x14ac:dyDescent="0.25">
      <c r="B71" t="s">
        <v>69</v>
      </c>
      <c r="I71" t="s">
        <v>69</v>
      </c>
      <c r="P71" t="s">
        <v>69</v>
      </c>
      <c r="W71" t="s">
        <v>69</v>
      </c>
      <c r="AD71" t="s">
        <v>69</v>
      </c>
    </row>
    <row r="72" spans="2:34" x14ac:dyDescent="0.25">
      <c r="B72" t="s">
        <v>258</v>
      </c>
      <c r="I72" t="s">
        <v>258</v>
      </c>
      <c r="P72" t="s">
        <v>269</v>
      </c>
      <c r="W72" t="s">
        <v>278</v>
      </c>
      <c r="AD72" t="s">
        <v>278</v>
      </c>
    </row>
    <row r="74" spans="2:34" x14ac:dyDescent="0.25">
      <c r="E74" t="s">
        <v>259</v>
      </c>
      <c r="F74" t="s">
        <v>71</v>
      </c>
      <c r="L74" t="s">
        <v>259</v>
      </c>
      <c r="M74" t="s">
        <v>71</v>
      </c>
      <c r="S74" t="s">
        <v>259</v>
      </c>
      <c r="T74" t="s">
        <v>71</v>
      </c>
      <c r="Z74" t="s">
        <v>259</v>
      </c>
      <c r="AA74" t="s">
        <v>71</v>
      </c>
      <c r="AG74" t="s">
        <v>259</v>
      </c>
      <c r="AH74" t="s">
        <v>71</v>
      </c>
    </row>
    <row r="76" spans="2:34" x14ac:dyDescent="0.25">
      <c r="B76" t="s">
        <v>260</v>
      </c>
      <c r="E76">
        <v>-3.0956419999999998</v>
      </c>
      <c r="F76">
        <v>3.5099999999999999E-2</v>
      </c>
      <c r="I76" t="s">
        <v>260</v>
      </c>
      <c r="L76">
        <v>-1.788959</v>
      </c>
      <c r="M76">
        <v>0.38030000000000003</v>
      </c>
      <c r="P76" t="s">
        <v>260</v>
      </c>
      <c r="S76">
        <v>-3.1420539999999999</v>
      </c>
      <c r="T76">
        <v>3.1800000000000002E-2</v>
      </c>
      <c r="W76" t="s">
        <v>260</v>
      </c>
      <c r="Z76">
        <v>-4.0819359999999998</v>
      </c>
      <c r="AA76">
        <v>2.8E-3</v>
      </c>
      <c r="AD76" t="s">
        <v>260</v>
      </c>
      <c r="AG76">
        <v>-1.861027</v>
      </c>
      <c r="AH76">
        <v>0.34660000000000002</v>
      </c>
    </row>
    <row r="77" spans="2:34" x14ac:dyDescent="0.25">
      <c r="B77" t="s">
        <v>73</v>
      </c>
      <c r="C77" t="s">
        <v>74</v>
      </c>
      <c r="E77">
        <v>-3.6104530000000001</v>
      </c>
      <c r="I77" t="s">
        <v>73</v>
      </c>
      <c r="J77" t="s">
        <v>74</v>
      </c>
      <c r="L77">
        <v>-3.6104530000000001</v>
      </c>
      <c r="P77" t="s">
        <v>73</v>
      </c>
      <c r="Q77" t="s">
        <v>74</v>
      </c>
      <c r="S77">
        <v>-3.6155879999999998</v>
      </c>
      <c r="W77" t="s">
        <v>73</v>
      </c>
      <c r="X77" t="s">
        <v>74</v>
      </c>
      <c r="Z77">
        <v>-3.6104530000000001</v>
      </c>
      <c r="AD77" t="s">
        <v>73</v>
      </c>
      <c r="AE77" t="s">
        <v>74</v>
      </c>
      <c r="AG77">
        <v>-3.6104530000000001</v>
      </c>
    </row>
    <row r="78" spans="2:34" x14ac:dyDescent="0.25">
      <c r="C78" t="s">
        <v>75</v>
      </c>
      <c r="E78">
        <v>-2.938987</v>
      </c>
      <c r="J78" t="s">
        <v>75</v>
      </c>
      <c r="L78">
        <v>-2.938987</v>
      </c>
      <c r="Q78" t="s">
        <v>75</v>
      </c>
      <c r="S78">
        <v>-2.9411450000000001</v>
      </c>
      <c r="X78" t="s">
        <v>75</v>
      </c>
      <c r="Z78">
        <v>-2.938987</v>
      </c>
      <c r="AE78" t="s">
        <v>75</v>
      </c>
      <c r="AG78">
        <v>-2.938987</v>
      </c>
    </row>
    <row r="79" spans="2:34" x14ac:dyDescent="0.25">
      <c r="C79" t="s">
        <v>76</v>
      </c>
      <c r="E79">
        <v>-2.6079319999999999</v>
      </c>
      <c r="J79" t="s">
        <v>76</v>
      </c>
      <c r="L79">
        <v>-2.6079319999999999</v>
      </c>
      <c r="Q79" t="s">
        <v>76</v>
      </c>
      <c r="S79">
        <v>-2.6090659999999999</v>
      </c>
      <c r="X79" t="s">
        <v>76</v>
      </c>
      <c r="Z79">
        <v>-2.6079319999999999</v>
      </c>
      <c r="AE79" t="s">
        <v>76</v>
      </c>
      <c r="AG79">
        <v>-2.6079319999999999</v>
      </c>
    </row>
    <row r="81" spans="2:34" x14ac:dyDescent="0.25">
      <c r="B81" t="s">
        <v>77</v>
      </c>
      <c r="I81" t="s">
        <v>77</v>
      </c>
      <c r="P81" t="s">
        <v>77</v>
      </c>
      <c r="W81" t="s">
        <v>77</v>
      </c>
      <c r="AD81" t="s">
        <v>77</v>
      </c>
    </row>
    <row r="84" spans="2:34" x14ac:dyDescent="0.25">
      <c r="B84" t="s">
        <v>78</v>
      </c>
      <c r="I84" t="s">
        <v>97</v>
      </c>
      <c r="P84" t="s">
        <v>106</v>
      </c>
      <c r="W84" t="s">
        <v>111</v>
      </c>
      <c r="AD84" t="s">
        <v>117</v>
      </c>
    </row>
    <row r="85" spans="2:34" x14ac:dyDescent="0.25">
      <c r="B85" t="s">
        <v>69</v>
      </c>
      <c r="I85" t="s">
        <v>69</v>
      </c>
      <c r="P85" t="s">
        <v>69</v>
      </c>
      <c r="W85" t="s">
        <v>69</v>
      </c>
      <c r="AD85" t="s">
        <v>69</v>
      </c>
    </row>
    <row r="86" spans="2:34" x14ac:dyDescent="0.25">
      <c r="B86" t="s">
        <v>258</v>
      </c>
      <c r="I86" t="s">
        <v>269</v>
      </c>
      <c r="P86" t="s">
        <v>274</v>
      </c>
      <c r="W86" t="s">
        <v>262</v>
      </c>
      <c r="AD86" t="s">
        <v>278</v>
      </c>
    </row>
    <row r="88" spans="2:34" x14ac:dyDescent="0.25">
      <c r="E88" t="s">
        <v>259</v>
      </c>
      <c r="F88" t="s">
        <v>71</v>
      </c>
      <c r="L88" t="s">
        <v>259</v>
      </c>
      <c r="M88" t="s">
        <v>71</v>
      </c>
      <c r="S88" t="s">
        <v>259</v>
      </c>
      <c r="T88" t="s">
        <v>71</v>
      </c>
      <c r="Z88" t="s">
        <v>259</v>
      </c>
      <c r="AA88" t="s">
        <v>71</v>
      </c>
      <c r="AG88" t="s">
        <v>259</v>
      </c>
      <c r="AH88" t="s">
        <v>71</v>
      </c>
    </row>
    <row r="90" spans="2:34" x14ac:dyDescent="0.25">
      <c r="B90" t="s">
        <v>260</v>
      </c>
      <c r="E90">
        <v>-10.39606</v>
      </c>
      <c r="F90">
        <v>0</v>
      </c>
      <c r="I90" t="s">
        <v>260</v>
      </c>
      <c r="L90">
        <v>-4.2458340000000003</v>
      </c>
      <c r="M90">
        <v>1.9E-3</v>
      </c>
      <c r="P90" t="s">
        <v>260</v>
      </c>
      <c r="S90">
        <v>-7.8530509999999998</v>
      </c>
      <c r="T90">
        <v>0</v>
      </c>
      <c r="W90" t="s">
        <v>260</v>
      </c>
      <c r="Z90">
        <v>-10.402609999999999</v>
      </c>
      <c r="AA90">
        <v>0</v>
      </c>
      <c r="AD90" t="s">
        <v>260</v>
      </c>
      <c r="AG90">
        <v>-5.7382660000000003</v>
      </c>
      <c r="AH90">
        <v>0</v>
      </c>
    </row>
    <row r="91" spans="2:34" x14ac:dyDescent="0.25">
      <c r="B91" t="s">
        <v>73</v>
      </c>
      <c r="C91" t="s">
        <v>74</v>
      </c>
      <c r="E91">
        <v>-3.6155879999999998</v>
      </c>
      <c r="I91" t="s">
        <v>73</v>
      </c>
      <c r="J91" t="s">
        <v>74</v>
      </c>
      <c r="L91">
        <v>-3.6155879999999998</v>
      </c>
      <c r="P91" t="s">
        <v>73</v>
      </c>
      <c r="Q91" t="s">
        <v>74</v>
      </c>
      <c r="S91">
        <v>-3.6210230000000001</v>
      </c>
      <c r="W91" t="s">
        <v>73</v>
      </c>
      <c r="X91" t="s">
        <v>74</v>
      </c>
      <c r="Z91">
        <v>-3.6155879999999998</v>
      </c>
      <c r="AD91" t="s">
        <v>73</v>
      </c>
      <c r="AE91" t="s">
        <v>74</v>
      </c>
      <c r="AG91">
        <v>-3.6155879999999998</v>
      </c>
    </row>
    <row r="92" spans="2:34" x14ac:dyDescent="0.25">
      <c r="C92" t="s">
        <v>75</v>
      </c>
      <c r="E92">
        <v>-2.9411450000000001</v>
      </c>
      <c r="J92" t="s">
        <v>75</v>
      </c>
      <c r="L92">
        <v>-2.9411450000000001</v>
      </c>
      <c r="Q92" t="s">
        <v>75</v>
      </c>
      <c r="S92">
        <v>-2.9434269999999998</v>
      </c>
      <c r="X92" t="s">
        <v>75</v>
      </c>
      <c r="Z92">
        <v>-2.9411450000000001</v>
      </c>
      <c r="AE92" t="s">
        <v>75</v>
      </c>
      <c r="AG92">
        <v>-2.9411450000000001</v>
      </c>
    </row>
    <row r="93" spans="2:34" x14ac:dyDescent="0.25">
      <c r="C93" t="s">
        <v>76</v>
      </c>
      <c r="E93">
        <v>-2.6090659999999999</v>
      </c>
      <c r="J93" t="s">
        <v>76</v>
      </c>
      <c r="L93">
        <v>-2.6090659999999999</v>
      </c>
      <c r="Q93" t="s">
        <v>76</v>
      </c>
      <c r="S93">
        <v>-2.6102630000000002</v>
      </c>
      <c r="X93" t="s">
        <v>76</v>
      </c>
      <c r="Z93">
        <v>-2.6090659999999999</v>
      </c>
      <c r="AE93" t="s">
        <v>76</v>
      </c>
      <c r="AG93">
        <v>-2.6090659999999999</v>
      </c>
    </row>
    <row r="95" spans="2:34" x14ac:dyDescent="0.25">
      <c r="B95" t="s">
        <v>77</v>
      </c>
      <c r="I95" t="s">
        <v>77</v>
      </c>
      <c r="P95" t="s">
        <v>77</v>
      </c>
      <c r="W95" t="s">
        <v>77</v>
      </c>
      <c r="AD95" t="s">
        <v>77</v>
      </c>
    </row>
    <row r="98" spans="2:34" x14ac:dyDescent="0.25">
      <c r="B98" t="s">
        <v>261</v>
      </c>
      <c r="I98" t="s">
        <v>270</v>
      </c>
      <c r="P98" t="s">
        <v>275</v>
      </c>
      <c r="W98" t="s">
        <v>279</v>
      </c>
      <c r="AD98" t="s">
        <v>115</v>
      </c>
    </row>
    <row r="99" spans="2:34" x14ac:dyDescent="0.25">
      <c r="B99" t="s">
        <v>69</v>
      </c>
      <c r="I99" t="s">
        <v>69</v>
      </c>
      <c r="P99" t="s">
        <v>69</v>
      </c>
      <c r="W99" t="s">
        <v>69</v>
      </c>
      <c r="AD99" t="s">
        <v>69</v>
      </c>
    </row>
    <row r="100" spans="2:34" x14ac:dyDescent="0.25">
      <c r="B100" t="s">
        <v>262</v>
      </c>
      <c r="I100" t="s">
        <v>271</v>
      </c>
      <c r="P100" t="s">
        <v>262</v>
      </c>
      <c r="W100" t="s">
        <v>262</v>
      </c>
      <c r="AD100" t="s">
        <v>116</v>
      </c>
    </row>
    <row r="102" spans="2:34" x14ac:dyDescent="0.25">
      <c r="F102" t="s">
        <v>263</v>
      </c>
      <c r="M102" t="s">
        <v>263</v>
      </c>
      <c r="T102" t="s">
        <v>263</v>
      </c>
      <c r="AA102" t="s">
        <v>263</v>
      </c>
      <c r="AG102" t="s">
        <v>70</v>
      </c>
      <c r="AH102" t="s">
        <v>71</v>
      </c>
    </row>
    <row r="104" spans="2:34" x14ac:dyDescent="0.25">
      <c r="B104" t="s">
        <v>264</v>
      </c>
      <c r="F104">
        <v>0.355985</v>
      </c>
      <c r="I104" t="s">
        <v>264</v>
      </c>
      <c r="M104">
        <v>0.35638900000000001</v>
      </c>
      <c r="P104" t="s">
        <v>264</v>
      </c>
      <c r="T104">
        <v>0.16159100000000001</v>
      </c>
      <c r="W104" t="s">
        <v>264</v>
      </c>
      <c r="AA104">
        <v>0.325347</v>
      </c>
      <c r="AD104" t="s">
        <v>72</v>
      </c>
      <c r="AG104">
        <v>-9.0895879999999991</v>
      </c>
      <c r="AH104">
        <v>0</v>
      </c>
    </row>
    <row r="105" spans="2:34" x14ac:dyDescent="0.25">
      <c r="B105" t="s">
        <v>265</v>
      </c>
      <c r="D105" t="s">
        <v>74</v>
      </c>
      <c r="F105">
        <v>0.73899999999999999</v>
      </c>
      <c r="I105" t="s">
        <v>265</v>
      </c>
      <c r="K105" t="s">
        <v>74</v>
      </c>
      <c r="M105">
        <v>0.73899999999999999</v>
      </c>
      <c r="P105" t="s">
        <v>265</v>
      </c>
      <c r="R105" t="s">
        <v>74</v>
      </c>
      <c r="T105">
        <v>0.73899999999999999</v>
      </c>
      <c r="W105" t="s">
        <v>265</v>
      </c>
      <c r="Y105" t="s">
        <v>74</v>
      </c>
      <c r="AA105">
        <v>0.73899999999999999</v>
      </c>
      <c r="AD105" t="s">
        <v>73</v>
      </c>
      <c r="AE105" t="s">
        <v>74</v>
      </c>
      <c r="AG105">
        <v>-3.6701700000000002</v>
      </c>
    </row>
    <row r="106" spans="2:34" x14ac:dyDescent="0.25">
      <c r="D106" t="s">
        <v>75</v>
      </c>
      <c r="F106">
        <v>0.46300000000000002</v>
      </c>
      <c r="K106" t="s">
        <v>75</v>
      </c>
      <c r="M106">
        <v>0.46300000000000002</v>
      </c>
      <c r="R106" t="s">
        <v>75</v>
      </c>
      <c r="T106">
        <v>0.46300000000000002</v>
      </c>
      <c r="Y106" t="s">
        <v>75</v>
      </c>
      <c r="AA106">
        <v>0.46300000000000002</v>
      </c>
      <c r="AE106" t="s">
        <v>75</v>
      </c>
      <c r="AG106">
        <v>-2.9639720000000001</v>
      </c>
    </row>
    <row r="107" spans="2:34" x14ac:dyDescent="0.25">
      <c r="D107" t="s">
        <v>76</v>
      </c>
      <c r="F107">
        <v>0.34699999999999998</v>
      </c>
      <c r="K107" t="s">
        <v>76</v>
      </c>
      <c r="M107">
        <v>0.34699999999999998</v>
      </c>
      <c r="R107" t="s">
        <v>76</v>
      </c>
      <c r="T107">
        <v>0.34699999999999998</v>
      </c>
      <c r="Y107" t="s">
        <v>76</v>
      </c>
      <c r="AA107">
        <v>0.34699999999999998</v>
      </c>
      <c r="AE107" t="s">
        <v>76</v>
      </c>
      <c r="AG107">
        <v>-2.6210070000000001</v>
      </c>
    </row>
    <row r="109" spans="2:34" x14ac:dyDescent="0.25">
      <c r="B109" t="s">
        <v>266</v>
      </c>
      <c r="I109" t="s">
        <v>266</v>
      </c>
      <c r="P109" t="s">
        <v>266</v>
      </c>
      <c r="W109" t="s">
        <v>266</v>
      </c>
      <c r="AD109" t="s">
        <v>77</v>
      </c>
    </row>
    <row r="112" spans="2:34" x14ac:dyDescent="0.25">
      <c r="B112" t="s">
        <v>267</v>
      </c>
      <c r="I112" t="s">
        <v>272</v>
      </c>
      <c r="P112" t="s">
        <v>276</v>
      </c>
      <c r="W112" t="s">
        <v>280</v>
      </c>
      <c r="AD112" t="s">
        <v>117</v>
      </c>
    </row>
    <row r="113" spans="2:34" x14ac:dyDescent="0.25">
      <c r="B113" t="s">
        <v>69</v>
      </c>
      <c r="I113" t="s">
        <v>69</v>
      </c>
      <c r="P113" t="s">
        <v>69</v>
      </c>
      <c r="W113" t="s">
        <v>69</v>
      </c>
      <c r="AD113" t="s">
        <v>69</v>
      </c>
    </row>
    <row r="114" spans="2:34" x14ac:dyDescent="0.25">
      <c r="B114" t="s">
        <v>268</v>
      </c>
      <c r="I114" t="s">
        <v>273</v>
      </c>
      <c r="P114" t="s">
        <v>277</v>
      </c>
      <c r="W114" t="s">
        <v>271</v>
      </c>
      <c r="AD114" t="s">
        <v>116</v>
      </c>
    </row>
    <row r="116" spans="2:34" x14ac:dyDescent="0.25">
      <c r="F116" t="s">
        <v>263</v>
      </c>
      <c r="M116" t="s">
        <v>263</v>
      </c>
      <c r="T116" t="s">
        <v>263</v>
      </c>
      <c r="AA116" t="s">
        <v>263</v>
      </c>
      <c r="AG116" t="s">
        <v>70</v>
      </c>
      <c r="AH116" t="s">
        <v>71</v>
      </c>
    </row>
    <row r="118" spans="2:34" x14ac:dyDescent="0.25">
      <c r="B118" t="s">
        <v>264</v>
      </c>
      <c r="F118">
        <v>0.176457</v>
      </c>
      <c r="I118" t="s">
        <v>264</v>
      </c>
      <c r="M118">
        <v>0.164408</v>
      </c>
      <c r="P118" t="s">
        <v>264</v>
      </c>
      <c r="T118">
        <v>0.33931600000000001</v>
      </c>
      <c r="W118" t="s">
        <v>264</v>
      </c>
      <c r="AA118">
        <v>0.35792499999999999</v>
      </c>
      <c r="AD118" t="s">
        <v>72</v>
      </c>
      <c r="AG118">
        <v>-6.1488350000000001</v>
      </c>
      <c r="AH118">
        <v>0</v>
      </c>
    </row>
    <row r="119" spans="2:34" x14ac:dyDescent="0.25">
      <c r="B119" t="s">
        <v>265</v>
      </c>
      <c r="D119" t="s">
        <v>74</v>
      </c>
      <c r="F119">
        <v>0.73899999999999999</v>
      </c>
      <c r="I119" t="s">
        <v>265</v>
      </c>
      <c r="K119" t="s">
        <v>74</v>
      </c>
      <c r="M119">
        <v>0.73899999999999999</v>
      </c>
      <c r="P119" t="s">
        <v>265</v>
      </c>
      <c r="R119" t="s">
        <v>74</v>
      </c>
      <c r="T119">
        <v>0.73899999999999999</v>
      </c>
      <c r="W119" t="s">
        <v>265</v>
      </c>
      <c r="Y119" t="s">
        <v>74</v>
      </c>
      <c r="AA119">
        <v>0.73899999999999999</v>
      </c>
      <c r="AD119" t="s">
        <v>73</v>
      </c>
      <c r="AE119" t="s">
        <v>74</v>
      </c>
      <c r="AG119">
        <v>-3.679322</v>
      </c>
    </row>
    <row r="120" spans="2:34" x14ac:dyDescent="0.25">
      <c r="D120" t="s">
        <v>75</v>
      </c>
      <c r="F120">
        <v>0.46300000000000002</v>
      </c>
      <c r="K120" t="s">
        <v>75</v>
      </c>
      <c r="M120">
        <v>0.46300000000000002</v>
      </c>
      <c r="R120" t="s">
        <v>75</v>
      </c>
      <c r="T120">
        <v>0.46300000000000002</v>
      </c>
      <c r="Y120" t="s">
        <v>75</v>
      </c>
      <c r="AA120">
        <v>0.46300000000000002</v>
      </c>
      <c r="AE120" t="s">
        <v>75</v>
      </c>
      <c r="AG120">
        <v>-2.9677669999999998</v>
      </c>
    </row>
    <row r="121" spans="2:34" x14ac:dyDescent="0.25">
      <c r="D121" t="s">
        <v>76</v>
      </c>
      <c r="F121">
        <v>0.34699999999999998</v>
      </c>
      <c r="K121" t="s">
        <v>76</v>
      </c>
      <c r="M121">
        <v>0.34699999999999998</v>
      </c>
      <c r="R121" t="s">
        <v>76</v>
      </c>
      <c r="T121">
        <v>0.34699999999999998</v>
      </c>
      <c r="Y121" t="s">
        <v>76</v>
      </c>
      <c r="AA121">
        <v>0.34699999999999998</v>
      </c>
      <c r="AE121" t="s">
        <v>76</v>
      </c>
      <c r="AG121">
        <v>-2.622989</v>
      </c>
    </row>
    <row r="123" spans="2:34" x14ac:dyDescent="0.25">
      <c r="B123" t="s">
        <v>266</v>
      </c>
      <c r="I123" t="s">
        <v>266</v>
      </c>
      <c r="P123" t="s">
        <v>266</v>
      </c>
      <c r="W123" t="s">
        <v>266</v>
      </c>
      <c r="AD123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R32"/>
  <sheetViews>
    <sheetView tabSelected="1" workbookViewId="0">
      <selection activeCell="AT13" sqref="AT13"/>
    </sheetView>
  </sheetViews>
  <sheetFormatPr defaultRowHeight="15" x14ac:dyDescent="0.25"/>
  <sheetData>
    <row r="2" spans="2:44" x14ac:dyDescent="0.25">
      <c r="B2" t="s">
        <v>127</v>
      </c>
    </row>
    <row r="3" spans="2:44" x14ac:dyDescent="0.25">
      <c r="AN3" t="s">
        <v>185</v>
      </c>
    </row>
    <row r="4" spans="2:44" x14ac:dyDescent="0.25">
      <c r="B4" t="s">
        <v>128</v>
      </c>
      <c r="H4" t="s">
        <v>153</v>
      </c>
      <c r="O4" t="s">
        <v>156</v>
      </c>
      <c r="Q4" t="s">
        <v>157</v>
      </c>
      <c r="W4" t="s">
        <v>169</v>
      </c>
      <c r="AN4" t="s">
        <v>186</v>
      </c>
    </row>
    <row r="5" spans="2:44" x14ac:dyDescent="0.25">
      <c r="B5" t="s">
        <v>129</v>
      </c>
      <c r="H5" t="s">
        <v>131</v>
      </c>
      <c r="W5" t="s">
        <v>129</v>
      </c>
    </row>
    <row r="6" spans="2:44" x14ac:dyDescent="0.25">
      <c r="B6" t="s">
        <v>130</v>
      </c>
      <c r="O6" t="s">
        <v>158</v>
      </c>
      <c r="P6" t="s">
        <v>159</v>
      </c>
      <c r="Q6" t="s">
        <v>160</v>
      </c>
      <c r="R6" t="s">
        <v>161</v>
      </c>
      <c r="S6" t="s">
        <v>162</v>
      </c>
      <c r="W6" t="s">
        <v>130</v>
      </c>
      <c r="AN6" t="s">
        <v>164</v>
      </c>
      <c r="AO6">
        <v>0.37522299999999997</v>
      </c>
      <c r="AP6" t="s">
        <v>187</v>
      </c>
      <c r="AR6">
        <v>0.69140000000000001</v>
      </c>
    </row>
    <row r="7" spans="2:44" x14ac:dyDescent="0.25">
      <c r="B7" t="s">
        <v>131</v>
      </c>
      <c r="H7" t="s">
        <v>135</v>
      </c>
      <c r="I7" t="s">
        <v>136</v>
      </c>
      <c r="J7" t="s">
        <v>137</v>
      </c>
      <c r="K7" t="s">
        <v>70</v>
      </c>
      <c r="L7" t="s">
        <v>138</v>
      </c>
      <c r="W7" t="s">
        <v>131</v>
      </c>
      <c r="AN7" t="s">
        <v>188</v>
      </c>
      <c r="AO7">
        <v>1.2204820000000001</v>
      </c>
      <c r="AP7" t="s">
        <v>189</v>
      </c>
      <c r="AR7">
        <v>0.54320000000000002</v>
      </c>
    </row>
    <row r="8" spans="2:44" x14ac:dyDescent="0.25">
      <c r="B8" t="s">
        <v>132</v>
      </c>
      <c r="R8" t="s">
        <v>163</v>
      </c>
      <c r="W8" t="s">
        <v>170</v>
      </c>
    </row>
    <row r="9" spans="2:44" x14ac:dyDescent="0.25">
      <c r="B9" t="s">
        <v>80</v>
      </c>
      <c r="H9" t="s">
        <v>42</v>
      </c>
      <c r="I9">
        <v>0.17993400000000001</v>
      </c>
      <c r="J9">
        <v>6.0205000000000002E-2</v>
      </c>
      <c r="K9">
        <v>2.9886910000000002</v>
      </c>
      <c r="L9">
        <v>6.4000000000000003E-3</v>
      </c>
      <c r="O9" t="s">
        <v>164</v>
      </c>
      <c r="P9">
        <v>3.993636</v>
      </c>
      <c r="Q9" s="17">
        <v>0.1</v>
      </c>
      <c r="R9">
        <v>2.08</v>
      </c>
      <c r="S9">
        <v>3</v>
      </c>
      <c r="W9" t="s">
        <v>80</v>
      </c>
    </row>
    <row r="10" spans="2:44" x14ac:dyDescent="0.25">
      <c r="B10" t="s">
        <v>133</v>
      </c>
      <c r="H10" t="s">
        <v>46</v>
      </c>
      <c r="I10">
        <v>-1.632E-3</v>
      </c>
      <c r="J10">
        <v>8.0800000000000002E-4</v>
      </c>
      <c r="K10">
        <v>-2.0207099999999998</v>
      </c>
      <c r="L10">
        <v>5.4600000000000003E-2</v>
      </c>
      <c r="O10" t="s">
        <v>165</v>
      </c>
      <c r="P10">
        <v>5</v>
      </c>
      <c r="Q10" s="17">
        <v>0.05</v>
      </c>
      <c r="R10">
        <v>2.39</v>
      </c>
      <c r="S10">
        <v>3.38</v>
      </c>
      <c r="W10" t="s">
        <v>133</v>
      </c>
      <c r="AN10" t="s">
        <v>190</v>
      </c>
    </row>
    <row r="11" spans="2:44" x14ac:dyDescent="0.25">
      <c r="H11" t="s">
        <v>40</v>
      </c>
      <c r="I11">
        <v>0.31272899999999998</v>
      </c>
      <c r="J11">
        <v>9.4552999999999998E-2</v>
      </c>
      <c r="K11">
        <v>3.307455</v>
      </c>
      <c r="L11">
        <v>3.0000000000000001E-3</v>
      </c>
      <c r="Q11" s="18">
        <v>2.5000000000000001E-2</v>
      </c>
      <c r="R11">
        <v>2.7</v>
      </c>
      <c r="S11">
        <v>3.73</v>
      </c>
      <c r="AN11" t="s">
        <v>191</v>
      </c>
    </row>
    <row r="12" spans="2:44" x14ac:dyDescent="0.25">
      <c r="B12" t="s">
        <v>134</v>
      </c>
      <c r="H12" t="s">
        <v>29</v>
      </c>
      <c r="I12">
        <v>5.3605E-2</v>
      </c>
      <c r="J12">
        <v>3.0812535853594326E-2</v>
      </c>
      <c r="K12">
        <v>1.739714</v>
      </c>
      <c r="L12">
        <v>9.6600000000000005E-2</v>
      </c>
      <c r="Q12" s="17">
        <v>0.01</v>
      </c>
      <c r="R12">
        <v>3.06</v>
      </c>
      <c r="S12">
        <v>4.1500000000000004</v>
      </c>
      <c r="W12" t="s">
        <v>171</v>
      </c>
    </row>
    <row r="13" spans="2:44" x14ac:dyDescent="0.25">
      <c r="H13" t="s">
        <v>26</v>
      </c>
      <c r="I13">
        <v>1.32602</v>
      </c>
      <c r="J13">
        <v>0.53693900000000006</v>
      </c>
      <c r="K13">
        <v>2.469592</v>
      </c>
      <c r="L13">
        <v>2.1000000000000001E-2</v>
      </c>
      <c r="W13" t="s">
        <v>131</v>
      </c>
      <c r="AN13" t="s">
        <v>164</v>
      </c>
      <c r="AO13">
        <v>1.591318</v>
      </c>
      <c r="AP13" t="s">
        <v>192</v>
      </c>
      <c r="AR13">
        <v>0.16059999999999999</v>
      </c>
    </row>
    <row r="14" spans="2:44" x14ac:dyDescent="0.25">
      <c r="B14" t="s">
        <v>135</v>
      </c>
      <c r="C14" t="s">
        <v>136</v>
      </c>
      <c r="D14" t="s">
        <v>137</v>
      </c>
      <c r="E14" t="s">
        <v>70</v>
      </c>
      <c r="F14" t="s">
        <v>138</v>
      </c>
      <c r="H14" t="s">
        <v>139</v>
      </c>
      <c r="I14">
        <v>7.4292109999999996</v>
      </c>
      <c r="J14">
        <v>2.8139959999999999</v>
      </c>
      <c r="K14">
        <v>2.6400929999999998</v>
      </c>
      <c r="L14">
        <v>1.43E-2</v>
      </c>
      <c r="O14" t="s">
        <v>166</v>
      </c>
      <c r="P14">
        <v>37</v>
      </c>
      <c r="R14" t="s">
        <v>167</v>
      </c>
      <c r="AN14" t="s">
        <v>188</v>
      </c>
      <c r="AO14">
        <v>16.394749999999998</v>
      </c>
      <c r="AP14" t="s">
        <v>193</v>
      </c>
      <c r="AR14">
        <v>0.17380000000000001</v>
      </c>
    </row>
    <row r="15" spans="2:44" x14ac:dyDescent="0.25">
      <c r="Q15" s="17">
        <v>0.1</v>
      </c>
      <c r="R15">
        <v>2.306</v>
      </c>
      <c r="S15">
        <v>3.3530000000000002</v>
      </c>
      <c r="W15" t="s">
        <v>135</v>
      </c>
      <c r="X15" t="s">
        <v>136</v>
      </c>
      <c r="Y15" t="s">
        <v>137</v>
      </c>
      <c r="Z15" t="s">
        <v>70</v>
      </c>
      <c r="AA15" t="s">
        <v>138</v>
      </c>
      <c r="AN15" t="s">
        <v>194</v>
      </c>
      <c r="AO15">
        <v>5.3936849999999996</v>
      </c>
      <c r="AP15" t="s">
        <v>193</v>
      </c>
      <c r="AR15">
        <v>0.94350000000000001</v>
      </c>
    </row>
    <row r="16" spans="2:44" x14ac:dyDescent="0.25">
      <c r="B16" t="s">
        <v>139</v>
      </c>
      <c r="C16">
        <v>6.4761790000000001</v>
      </c>
      <c r="D16">
        <v>2.8125879999999999</v>
      </c>
      <c r="E16">
        <v>2.3025699999999998</v>
      </c>
      <c r="F16">
        <v>3.0300000000000001E-2</v>
      </c>
      <c r="H16" t="s">
        <v>154</v>
      </c>
      <c r="Q16" s="17">
        <v>0.05</v>
      </c>
      <c r="R16">
        <v>2.734</v>
      </c>
      <c r="S16">
        <v>3.92</v>
      </c>
    </row>
    <row r="17" spans="2:43" x14ac:dyDescent="0.25">
      <c r="B17" t="s">
        <v>140</v>
      </c>
      <c r="C17">
        <v>-0.87171799999999999</v>
      </c>
      <c r="D17">
        <v>0.197328</v>
      </c>
      <c r="E17">
        <v>-4.4176169999999999</v>
      </c>
      <c r="F17">
        <v>2.0000000000000001E-4</v>
      </c>
      <c r="H17" t="s">
        <v>155</v>
      </c>
      <c r="Q17" s="17">
        <v>0.01</v>
      </c>
      <c r="R17">
        <v>3.657</v>
      </c>
      <c r="S17">
        <v>5.2560000000000002</v>
      </c>
      <c r="W17" t="s">
        <v>146</v>
      </c>
      <c r="X17">
        <v>-0.18933900000000001</v>
      </c>
      <c r="Y17">
        <v>0.111232</v>
      </c>
      <c r="Z17">
        <v>-1.7022090000000001</v>
      </c>
      <c r="AA17">
        <v>0.1016</v>
      </c>
    </row>
    <row r="18" spans="2:43" x14ac:dyDescent="0.25">
      <c r="B18" t="s">
        <v>141</v>
      </c>
      <c r="C18">
        <v>0.15685199999999999</v>
      </c>
      <c r="D18">
        <v>5.9032000000000001E-2</v>
      </c>
      <c r="E18">
        <v>2.6570710000000002</v>
      </c>
      <c r="F18">
        <v>1.38E-2</v>
      </c>
      <c r="W18" t="s">
        <v>147</v>
      </c>
      <c r="X18">
        <v>0.35461500000000001</v>
      </c>
      <c r="Y18">
        <v>8.6359000000000005E-2</v>
      </c>
      <c r="Z18">
        <v>4.1062640000000004</v>
      </c>
      <c r="AA18">
        <v>4.0000000000000002E-4</v>
      </c>
      <c r="AN18" t="s">
        <v>195</v>
      </c>
    </row>
    <row r="19" spans="2:43" x14ac:dyDescent="0.25">
      <c r="B19" t="s">
        <v>142</v>
      </c>
      <c r="C19">
        <v>-1.423E-3</v>
      </c>
      <c r="D19">
        <v>7.18E-4</v>
      </c>
      <c r="E19">
        <v>-1.982453</v>
      </c>
      <c r="F19">
        <v>5.8999999999999997E-2</v>
      </c>
      <c r="R19" t="s">
        <v>168</v>
      </c>
      <c r="W19" t="s">
        <v>148</v>
      </c>
      <c r="X19">
        <v>-1.8519999999999999E-3</v>
      </c>
      <c r="Y19">
        <v>9.0899999999999998E-4</v>
      </c>
      <c r="Z19">
        <v>-2.037385</v>
      </c>
      <c r="AA19">
        <v>5.28E-2</v>
      </c>
      <c r="AN19" t="s">
        <v>196</v>
      </c>
    </row>
    <row r="20" spans="2:43" x14ac:dyDescent="0.25">
      <c r="B20" t="s">
        <v>143</v>
      </c>
      <c r="C20">
        <v>0.27261200000000002</v>
      </c>
      <c r="D20">
        <v>7.8656000000000004E-2</v>
      </c>
      <c r="E20">
        <v>3.4658950000000002</v>
      </c>
      <c r="F20">
        <v>2E-3</v>
      </c>
      <c r="Q20" s="17">
        <v>0.1</v>
      </c>
      <c r="R20">
        <v>2.331</v>
      </c>
      <c r="S20">
        <v>3.4169999999999998</v>
      </c>
      <c r="W20" t="s">
        <v>149</v>
      </c>
      <c r="X20">
        <v>0.16237299999999999</v>
      </c>
      <c r="Y20">
        <v>4.5067000000000003E-2</v>
      </c>
      <c r="Z20">
        <v>3.6029</v>
      </c>
      <c r="AA20">
        <v>1.4E-3</v>
      </c>
      <c r="AN20" t="s">
        <v>197</v>
      </c>
    </row>
    <row r="21" spans="2:43" x14ac:dyDescent="0.25">
      <c r="B21" t="s">
        <v>144</v>
      </c>
      <c r="C21">
        <v>4.6729E-2</v>
      </c>
      <c r="D21">
        <v>6.3348000000000002E-2</v>
      </c>
      <c r="E21">
        <v>0.73765499999999995</v>
      </c>
      <c r="F21">
        <v>0.46789999999999998</v>
      </c>
      <c r="Q21" s="17">
        <v>0.05</v>
      </c>
      <c r="R21">
        <v>2.8039999999999998</v>
      </c>
      <c r="S21">
        <v>4.0129999999999999</v>
      </c>
      <c r="W21" t="s">
        <v>150</v>
      </c>
      <c r="X21">
        <v>-2.3321999999999999E-2</v>
      </c>
      <c r="Y21">
        <v>4.6774999999999997E-2</v>
      </c>
      <c r="Z21">
        <v>-0.49859599999999998</v>
      </c>
      <c r="AA21">
        <v>0.62260000000000004</v>
      </c>
      <c r="AN21" t="s">
        <v>198</v>
      </c>
    </row>
    <row r="22" spans="2:43" x14ac:dyDescent="0.25">
      <c r="B22" t="s">
        <v>145</v>
      </c>
      <c r="C22">
        <v>1.1559159999999999</v>
      </c>
      <c r="D22">
        <v>0.46993000000000001</v>
      </c>
      <c r="E22">
        <v>2.4597600000000002</v>
      </c>
      <c r="F22">
        <v>2.1499999999999998E-2</v>
      </c>
      <c r="Q22" s="17">
        <v>0.01</v>
      </c>
      <c r="R22">
        <v>3.9</v>
      </c>
      <c r="S22">
        <v>5.4189999999999996</v>
      </c>
      <c r="W22" t="s">
        <v>151</v>
      </c>
      <c r="X22">
        <v>-0.54234899999999997</v>
      </c>
      <c r="Y22">
        <v>0.92973499999999998</v>
      </c>
      <c r="Z22">
        <v>-0.58333699999999999</v>
      </c>
      <c r="AA22">
        <v>0.56510000000000005</v>
      </c>
      <c r="AN22" t="s">
        <v>199</v>
      </c>
    </row>
    <row r="23" spans="2:43" x14ac:dyDescent="0.25">
      <c r="B23" t="s">
        <v>146</v>
      </c>
      <c r="C23">
        <v>-0.18933900000000001</v>
      </c>
      <c r="D23">
        <v>0.146762</v>
      </c>
      <c r="E23">
        <v>-1.290109</v>
      </c>
      <c r="F23">
        <v>0.20930000000000001</v>
      </c>
      <c r="W23" t="s">
        <v>172</v>
      </c>
      <c r="X23">
        <v>-0.87171799999999999</v>
      </c>
      <c r="Y23">
        <v>0.14746500000000001</v>
      </c>
      <c r="Z23">
        <v>-5.9113709999999999</v>
      </c>
      <c r="AA23">
        <v>0</v>
      </c>
      <c r="AN23" t="s">
        <v>200</v>
      </c>
    </row>
    <row r="24" spans="2:43" x14ac:dyDescent="0.25">
      <c r="B24" t="s">
        <v>147</v>
      </c>
      <c r="C24">
        <v>0.35461500000000001</v>
      </c>
      <c r="D24">
        <v>0.114119</v>
      </c>
      <c r="E24">
        <v>3.107418</v>
      </c>
      <c r="F24">
        <v>4.7999999999999996E-3</v>
      </c>
    </row>
    <row r="25" spans="2:43" x14ac:dyDescent="0.25">
      <c r="B25" t="s">
        <v>148</v>
      </c>
      <c r="C25">
        <v>-1.8519999999999999E-3</v>
      </c>
      <c r="D25">
        <v>1.2160000000000001E-3</v>
      </c>
      <c r="E25">
        <v>-1.5228809999999999</v>
      </c>
      <c r="F25">
        <v>0.1409</v>
      </c>
      <c r="W25" t="s">
        <v>173</v>
      </c>
      <c r="X25">
        <v>0.81381099999999995</v>
      </c>
      <c r="Y25" t="s">
        <v>174</v>
      </c>
      <c r="AA25">
        <v>-3.5499999999999997E-2</v>
      </c>
      <c r="AO25" t="s">
        <v>159</v>
      </c>
      <c r="AP25" t="s">
        <v>201</v>
      </c>
      <c r="AQ25" t="s">
        <v>202</v>
      </c>
    </row>
    <row r="26" spans="2:43" x14ac:dyDescent="0.25">
      <c r="B26" t="s">
        <v>149</v>
      </c>
      <c r="C26">
        <v>0.16237299999999999</v>
      </c>
      <c r="D26">
        <v>6.1634000000000001E-2</v>
      </c>
      <c r="E26">
        <v>2.6344569999999998</v>
      </c>
      <c r="F26">
        <v>1.4500000000000001E-2</v>
      </c>
      <c r="W26" t="s">
        <v>175</v>
      </c>
      <c r="X26">
        <v>0.77657299999999996</v>
      </c>
      <c r="Y26" t="s">
        <v>176</v>
      </c>
      <c r="AA26">
        <v>2.4300009999999999</v>
      </c>
      <c r="AN26" t="s">
        <v>203</v>
      </c>
      <c r="AO26">
        <v>0.35493570000000002</v>
      </c>
      <c r="AP26">
        <v>23</v>
      </c>
      <c r="AQ26">
        <v>0.17</v>
      </c>
    </row>
    <row r="27" spans="2:43" x14ac:dyDescent="0.25">
      <c r="B27" t="s">
        <v>150</v>
      </c>
      <c r="C27">
        <v>-2.3321999999999999E-2</v>
      </c>
      <c r="D27">
        <v>6.7861000000000005E-2</v>
      </c>
      <c r="E27">
        <v>-0.343669</v>
      </c>
      <c r="F27">
        <v>0.73409999999999997</v>
      </c>
      <c r="W27" t="s">
        <v>177</v>
      </c>
      <c r="X27">
        <v>1.148614</v>
      </c>
      <c r="Y27" t="s">
        <v>178</v>
      </c>
      <c r="AA27">
        <v>3.2836460000000001</v>
      </c>
      <c r="AN27" t="s">
        <v>164</v>
      </c>
      <c r="AO27">
        <v>0.12597929999999999</v>
      </c>
      <c r="AP27" t="s">
        <v>204</v>
      </c>
      <c r="AQ27">
        <v>0.17</v>
      </c>
    </row>
    <row r="28" spans="2:43" x14ac:dyDescent="0.25">
      <c r="B28" t="s">
        <v>151</v>
      </c>
      <c r="C28">
        <v>-0.54234899999999997</v>
      </c>
      <c r="D28">
        <v>1.3068869999999999</v>
      </c>
      <c r="E28">
        <v>-0.414993</v>
      </c>
      <c r="F28">
        <v>0.68179999999999996</v>
      </c>
      <c r="W28" t="s">
        <v>179</v>
      </c>
      <c r="X28">
        <v>39.5794</v>
      </c>
      <c r="Y28" t="s">
        <v>180</v>
      </c>
      <c r="AA28">
        <v>3.5884140000000002</v>
      </c>
      <c r="AN28" t="s">
        <v>205</v>
      </c>
      <c r="AO28">
        <v>0.16161349999999999</v>
      </c>
      <c r="AP28">
        <v>1</v>
      </c>
      <c r="AQ28">
        <v>0.1</v>
      </c>
    </row>
    <row r="29" spans="2:43" x14ac:dyDescent="0.25">
      <c r="W29" t="s">
        <v>181</v>
      </c>
      <c r="X29">
        <v>-53.747459999999997</v>
      </c>
      <c r="Y29" t="s">
        <v>182</v>
      </c>
      <c r="AA29">
        <v>3.3910909999999999</v>
      </c>
    </row>
    <row r="30" spans="2:43" x14ac:dyDescent="0.25">
      <c r="B30" t="s">
        <v>152</v>
      </c>
      <c r="W30" t="s">
        <v>183</v>
      </c>
      <c r="X30">
        <v>2.212968</v>
      </c>
    </row>
    <row r="32" spans="2:43" x14ac:dyDescent="0.25">
      <c r="W32" t="s">
        <v>184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Views.Workfile.2" shapeId="7169" r:id="rId3">
          <objectPr defaultSize="0" r:id="rId4">
            <anchor moveWithCells="1">
              <from>
                <xdr:col>27</xdr:col>
                <xdr:colOff>0</xdr:colOff>
                <xdr:row>3</xdr:row>
                <xdr:rowOff>0</xdr:rowOff>
              </from>
              <to>
                <xdr:col>36</xdr:col>
                <xdr:colOff>542925</xdr:colOff>
                <xdr:row>16</xdr:row>
                <xdr:rowOff>38100</xdr:rowOff>
              </to>
            </anchor>
          </objectPr>
        </oleObject>
      </mc:Choice>
      <mc:Fallback>
        <oleObject progId="EViews.Workfile.2" shapeId="7169" r:id="rId3"/>
      </mc:Fallback>
    </mc:AlternateContent>
    <mc:AlternateContent xmlns:mc="http://schemas.openxmlformats.org/markup-compatibility/2006">
      <mc:Choice Requires="x14">
        <oleObject progId="EViews.Workfile.2" shapeId="7170" r:id="rId5">
          <objectPr defaultSize="0" r:id="rId6">
            <anchor moveWithCells="1">
              <from>
                <xdr:col>46</xdr:col>
                <xdr:colOff>409575</xdr:colOff>
                <xdr:row>3</xdr:row>
                <xdr:rowOff>9525</xdr:rowOff>
              </from>
              <to>
                <xdr:col>55</xdr:col>
                <xdr:colOff>371475</xdr:colOff>
                <xdr:row>20</xdr:row>
                <xdr:rowOff>161925</xdr:rowOff>
              </to>
            </anchor>
          </objectPr>
        </oleObject>
      </mc:Choice>
      <mc:Fallback>
        <oleObject progId="EViews.Workfile.2" shapeId="7170" r:id="rId5"/>
      </mc:Fallback>
    </mc:AlternateContent>
    <mc:AlternateContent xmlns:mc="http://schemas.openxmlformats.org/markup-compatibility/2006">
      <mc:Choice Requires="x14">
        <oleObject progId="EViews.Workfile.2" shapeId="7171" r:id="rId7">
          <objectPr defaultSize="0" r:id="rId8">
            <anchor moveWithCells="1">
              <from>
                <xdr:col>56</xdr:col>
                <xdr:colOff>523875</xdr:colOff>
                <xdr:row>3</xdr:row>
                <xdr:rowOff>19050</xdr:rowOff>
              </from>
              <to>
                <xdr:col>65</xdr:col>
                <xdr:colOff>523875</xdr:colOff>
                <xdr:row>20</xdr:row>
                <xdr:rowOff>171450</xdr:rowOff>
              </to>
            </anchor>
          </objectPr>
        </oleObject>
      </mc:Choice>
      <mc:Fallback>
        <oleObject progId="EViews.Workfile.2" shapeId="7171" r:id="rId7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2"/>
  <sheetViews>
    <sheetView workbookViewId="0">
      <selection activeCell="B6" sqref="B6"/>
    </sheetView>
  </sheetViews>
  <sheetFormatPr defaultRowHeight="15" x14ac:dyDescent="0.25"/>
  <sheetData>
    <row r="4" spans="3:6" x14ac:dyDescent="0.25">
      <c r="D4">
        <v>0.9</v>
      </c>
      <c r="E4">
        <v>0.95</v>
      </c>
      <c r="F4">
        <v>0.99</v>
      </c>
    </row>
    <row r="5" spans="3:6" x14ac:dyDescent="0.25">
      <c r="C5" t="s">
        <v>206</v>
      </c>
      <c r="D5">
        <v>3.6480619999999999</v>
      </c>
      <c r="E5">
        <v>4.2981844999999996</v>
      </c>
      <c r="F5">
        <v>8.4262049999999995</v>
      </c>
    </row>
    <row r="6" spans="3:6" x14ac:dyDescent="0.25">
      <c r="C6" t="s">
        <v>207</v>
      </c>
      <c r="D6">
        <v>-2.4495661413908798</v>
      </c>
      <c r="E6">
        <v>-3.0532424054252298</v>
      </c>
      <c r="F6">
        <v>-4.3084249024619501</v>
      </c>
    </row>
    <row r="7" spans="3:6" x14ac:dyDescent="0.25">
      <c r="C7" t="s">
        <v>208</v>
      </c>
      <c r="D7">
        <v>3.8706455000000002</v>
      </c>
      <c r="E7">
        <v>4.7282785000000001</v>
      </c>
      <c r="F7">
        <v>6.6635239999999998</v>
      </c>
    </row>
    <row r="10" spans="3:6" x14ac:dyDescent="0.25">
      <c r="C10" t="s">
        <v>206</v>
      </c>
      <c r="D10">
        <v>4.6446059999999898</v>
      </c>
    </row>
    <row r="11" spans="3:6" x14ac:dyDescent="0.25">
      <c r="C11" t="s">
        <v>207</v>
      </c>
      <c r="D11">
        <v>-4.4176166881305097</v>
      </c>
    </row>
    <row r="12" spans="3:6" x14ac:dyDescent="0.25">
      <c r="C12" t="s">
        <v>208</v>
      </c>
      <c r="D12">
        <v>5.3363500000000004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N16" sqref="N16"/>
    </sheetView>
  </sheetViews>
  <sheetFormatPr defaultRowHeight="15" x14ac:dyDescent="0.25"/>
  <sheetData>
    <row r="1" spans="1:11" x14ac:dyDescent="0.25">
      <c r="G1" t="s">
        <v>139</v>
      </c>
      <c r="H1" t="s">
        <v>210</v>
      </c>
      <c r="I1" t="s">
        <v>211</v>
      </c>
      <c r="J1" t="s">
        <v>212</v>
      </c>
    </row>
    <row r="2" spans="1:11" x14ac:dyDescent="0.25">
      <c r="G2">
        <v>7.4290000000000003</v>
      </c>
      <c r="H2">
        <v>0.17899999999999999</v>
      </c>
      <c r="I2">
        <v>-2E-3</v>
      </c>
      <c r="J2">
        <f>-2*I2</f>
        <v>4.0000000000000001E-3</v>
      </c>
      <c r="K2">
        <f>H2/J2</f>
        <v>44.75</v>
      </c>
    </row>
    <row r="5" spans="1:11" x14ac:dyDescent="0.25">
      <c r="H5" t="s">
        <v>213</v>
      </c>
      <c r="J5" t="s">
        <v>214</v>
      </c>
    </row>
    <row r="6" spans="1:11" x14ac:dyDescent="0.25">
      <c r="B6" t="s">
        <v>2</v>
      </c>
      <c r="C6" s="19" t="s">
        <v>209</v>
      </c>
      <c r="F6" s="21" t="s">
        <v>215</v>
      </c>
      <c r="H6" s="22">
        <v>44.75</v>
      </c>
      <c r="J6" s="22">
        <v>11.43</v>
      </c>
    </row>
    <row r="7" spans="1:11" s="23" customFormat="1" x14ac:dyDescent="0.25">
      <c r="A7"/>
      <c r="B7">
        <v>-33.75</v>
      </c>
      <c r="C7" s="20">
        <f t="shared" ref="C7:C10" si="0">7.429+0.179*B7-0.002*(B7)^2</f>
        <v>-0.89037499999999969</v>
      </c>
      <c r="D7"/>
      <c r="E7"/>
      <c r="J7" s="24"/>
    </row>
    <row r="8" spans="1:11" x14ac:dyDescent="0.25">
      <c r="B8">
        <v>-22.75</v>
      </c>
      <c r="C8" s="20">
        <f t="shared" si="0"/>
        <v>2.3216250000000009</v>
      </c>
    </row>
    <row r="9" spans="1:11" x14ac:dyDescent="0.25">
      <c r="B9">
        <v>-11.75</v>
      </c>
      <c r="C9" s="20">
        <f t="shared" si="0"/>
        <v>5.0496249999999998</v>
      </c>
    </row>
    <row r="10" spans="1:11" x14ac:dyDescent="0.25">
      <c r="B10">
        <v>0</v>
      </c>
      <c r="C10" s="20">
        <f t="shared" si="0"/>
        <v>7.4290000000000003</v>
      </c>
    </row>
    <row r="11" spans="1:11" x14ac:dyDescent="0.25">
      <c r="B11">
        <v>11.75</v>
      </c>
      <c r="C11" s="20">
        <f t="shared" ref="C11:C15" si="1">7.429+0.179*B11-0.002*(B11)^2</f>
        <v>9.2561250000000008</v>
      </c>
    </row>
    <row r="12" spans="1:11" x14ac:dyDescent="0.25">
      <c r="B12" s="16">
        <v>22.75</v>
      </c>
      <c r="C12" s="20">
        <f t="shared" si="1"/>
        <v>10.466124999999998</v>
      </c>
    </row>
    <row r="13" spans="1:11" x14ac:dyDescent="0.25">
      <c r="B13">
        <v>33.75</v>
      </c>
      <c r="C13" s="20">
        <f t="shared" si="1"/>
        <v>11.192125000000001</v>
      </c>
    </row>
    <row r="14" spans="1:11" x14ac:dyDescent="0.25">
      <c r="B14" s="16">
        <v>44.75</v>
      </c>
      <c r="C14" s="20">
        <f t="shared" si="1"/>
        <v>11.434124999999998</v>
      </c>
    </row>
    <row r="15" spans="1:11" x14ac:dyDescent="0.25">
      <c r="B15">
        <v>55.75</v>
      </c>
      <c r="C15" s="20">
        <f t="shared" si="1"/>
        <v>11.192125000000003</v>
      </c>
    </row>
    <row r="16" spans="1:11" x14ac:dyDescent="0.25">
      <c r="B16" s="16">
        <v>66.75</v>
      </c>
      <c r="C16" s="20">
        <f t="shared" ref="C16:C24" si="2">7.429+0.179*B16-0.002*(B16)^2</f>
        <v>10.466125</v>
      </c>
    </row>
    <row r="17" spans="2:3" x14ac:dyDescent="0.25">
      <c r="B17">
        <v>77.75</v>
      </c>
      <c r="C17" s="20">
        <f t="shared" si="2"/>
        <v>9.2561249999999973</v>
      </c>
    </row>
    <row r="18" spans="2:3" x14ac:dyDescent="0.25">
      <c r="B18" s="16">
        <v>88.75</v>
      </c>
      <c r="C18" s="20">
        <f t="shared" si="2"/>
        <v>7.5621249999999982</v>
      </c>
    </row>
    <row r="19" spans="2:3" x14ac:dyDescent="0.25">
      <c r="B19">
        <v>99.75</v>
      </c>
      <c r="C19" s="20">
        <f t="shared" si="2"/>
        <v>5.3841250000000009</v>
      </c>
    </row>
    <row r="20" spans="2:3" x14ac:dyDescent="0.25">
      <c r="B20" s="16">
        <v>110.75</v>
      </c>
      <c r="C20" s="20">
        <f t="shared" si="2"/>
        <v>2.7221250000000019</v>
      </c>
    </row>
    <row r="21" spans="2:3" x14ac:dyDescent="0.25">
      <c r="B21">
        <v>121.75</v>
      </c>
      <c r="C21" s="20">
        <f t="shared" si="2"/>
        <v>-0.42387499999999889</v>
      </c>
    </row>
    <row r="22" spans="2:3" x14ac:dyDescent="0.25">
      <c r="B22" s="16">
        <v>132.75</v>
      </c>
      <c r="C22" s="20">
        <f t="shared" si="2"/>
        <v>-4.053875000000005</v>
      </c>
    </row>
    <row r="23" spans="2:3" x14ac:dyDescent="0.25">
      <c r="B23">
        <v>143.75</v>
      </c>
      <c r="C23" s="20">
        <f t="shared" si="2"/>
        <v>-8.1678750000000022</v>
      </c>
    </row>
    <row r="24" spans="2:3" x14ac:dyDescent="0.25">
      <c r="B24" s="16">
        <v>154.75</v>
      </c>
      <c r="C24" s="20">
        <f t="shared" si="2"/>
        <v>-12.765875000000001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Others</vt:lpstr>
      <vt:lpstr>Sheet2</vt:lpstr>
      <vt:lpstr>ALL_DATA</vt:lpstr>
      <vt:lpstr>DATA_USED</vt:lpstr>
      <vt:lpstr>Descriptive</vt:lpstr>
      <vt:lpstr>Unit Root</vt:lpstr>
      <vt:lpstr>ARDL</vt:lpstr>
      <vt:lpstr>Bootstrap ARDL Critical Values</vt:lpstr>
      <vt:lpstr>Threshold_Analysis</vt:lpstr>
      <vt:lpstr>Dynamic ARDL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2022-03-08T16:20:26Z</dcterms:created>
  <dcterms:modified xsi:type="dcterms:W3CDTF">2022-03-16T15:03:05Z</dcterms:modified>
</cp:coreProperties>
</file>