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3c203d97ab9f77/Semester 2 2023/PHYS1002/"/>
    </mc:Choice>
  </mc:AlternateContent>
  <xr:revisionPtr revIDLastSave="20" documentId="13_ncr:1_{AD5E486F-2780-459C-9BE4-6BCF2BA58D92}" xr6:coauthVersionLast="47" xr6:coauthVersionMax="47" xr10:uidLastSave="{3D710A17-72D1-4EB9-AD6E-DFAEC3642323}"/>
  <bookViews>
    <workbookView xWindow="-110" yWindow="-110" windowWidth="19420" windowHeight="11020" xr2:uid="{003CC215-1372-4C83-A2CD-EAB5C3C5E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6" i="1" l="1"/>
  <c r="V17" i="1"/>
  <c r="V18" i="1"/>
  <c r="V19" i="1"/>
  <c r="W72" i="1"/>
  <c r="X55" i="1"/>
  <c r="X54" i="1"/>
  <c r="W53" i="1"/>
  <c r="W54" i="1"/>
  <c r="W55" i="1"/>
  <c r="W5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42" i="1"/>
  <c r="N85" i="1"/>
  <c r="M81" i="1"/>
  <c r="M82" i="1"/>
  <c r="M93" i="1"/>
  <c r="M94" i="1"/>
  <c r="L88" i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75" i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E42" i="1"/>
  <c r="U56" i="1"/>
  <c r="U57" i="1" s="1"/>
  <c r="U58" i="1" s="1"/>
  <c r="U59" i="1" s="1"/>
  <c r="U60" i="1" s="1"/>
  <c r="U61" i="1" s="1"/>
  <c r="U62" i="1" s="1"/>
  <c r="U63" i="1" s="1"/>
  <c r="U64" i="1" s="1"/>
  <c r="U65" i="1" s="1"/>
  <c r="U66" i="1" s="1"/>
  <c r="U67" i="1" s="1"/>
  <c r="U68" i="1" s="1"/>
  <c r="U69" i="1" s="1"/>
  <c r="U43" i="1"/>
  <c r="U44" i="1" s="1"/>
  <c r="U45" i="1" s="1"/>
  <c r="U46" i="1" s="1"/>
  <c r="U47" i="1" s="1"/>
  <c r="U48" i="1" s="1"/>
  <c r="U49" i="1" s="1"/>
  <c r="U50" i="1" s="1"/>
  <c r="U51" i="1" s="1"/>
  <c r="U52" i="1" s="1"/>
  <c r="U53" i="1" s="1"/>
  <c r="U54" i="1" s="1"/>
  <c r="U55" i="1" s="1"/>
  <c r="N53" i="1"/>
  <c r="N54" i="1"/>
  <c r="N55" i="1"/>
  <c r="N56" i="1"/>
  <c r="N57" i="1"/>
  <c r="N58" i="1"/>
  <c r="N59" i="1"/>
  <c r="O55" i="1"/>
  <c r="O56" i="1"/>
  <c r="O57" i="1"/>
  <c r="O54" i="1"/>
  <c r="O86" i="1" s="1"/>
  <c r="M53" i="1"/>
  <c r="M54" i="1"/>
  <c r="M55" i="1"/>
  <c r="M56" i="1"/>
  <c r="M57" i="1"/>
  <c r="M58" i="1"/>
  <c r="N52" i="1"/>
  <c r="M43" i="1"/>
  <c r="M44" i="1"/>
  <c r="M45" i="1"/>
  <c r="M46" i="1"/>
  <c r="M47" i="1"/>
  <c r="M48" i="1"/>
  <c r="M49" i="1"/>
  <c r="M50" i="1"/>
  <c r="M51" i="1"/>
  <c r="M52" i="1"/>
  <c r="M59" i="1"/>
  <c r="M60" i="1"/>
  <c r="M61" i="1"/>
  <c r="M62" i="1"/>
  <c r="M63" i="1"/>
  <c r="M64" i="1"/>
  <c r="M65" i="1"/>
  <c r="M66" i="1"/>
  <c r="M67" i="1"/>
  <c r="M68" i="1"/>
  <c r="M69" i="1"/>
  <c r="M42" i="1"/>
  <c r="L56" i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43" i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D56" i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43" i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U18" i="1"/>
  <c r="X56" i="1" s="1"/>
  <c r="L18" i="1"/>
  <c r="C18" i="1"/>
  <c r="O17" i="1"/>
  <c r="G55" i="1" s="1"/>
  <c r="O18" i="1"/>
  <c r="G56" i="1" s="1"/>
  <c r="O19" i="1"/>
  <c r="G57" i="1" s="1"/>
  <c r="O16" i="1"/>
  <c r="G54" i="1" s="1"/>
  <c r="N15" i="1"/>
  <c r="F53" i="1" s="1"/>
  <c r="N16" i="1"/>
  <c r="F54" i="1" s="1"/>
  <c r="N17" i="1"/>
  <c r="F55" i="1" s="1"/>
  <c r="N18" i="1"/>
  <c r="F56" i="1" s="1"/>
  <c r="N19" i="1"/>
  <c r="F57" i="1" s="1"/>
  <c r="N20" i="1"/>
  <c r="F58" i="1" s="1"/>
  <c r="N21" i="1"/>
  <c r="F59" i="1" s="1"/>
  <c r="N14" i="1"/>
  <c r="F52" i="1" s="1"/>
  <c r="M5" i="1"/>
  <c r="E43" i="1" s="1"/>
  <c r="M6" i="1"/>
  <c r="E44" i="1" s="1"/>
  <c r="M7" i="1"/>
  <c r="E45" i="1" s="1"/>
  <c r="M8" i="1"/>
  <c r="E46" i="1" s="1"/>
  <c r="M9" i="1"/>
  <c r="E47" i="1" s="1"/>
  <c r="M10" i="1"/>
  <c r="E48" i="1" s="1"/>
  <c r="M11" i="1"/>
  <c r="E49" i="1" s="1"/>
  <c r="M12" i="1"/>
  <c r="E50" i="1" s="1"/>
  <c r="M13" i="1"/>
  <c r="E51" i="1" s="1"/>
  <c r="M14" i="1"/>
  <c r="E52" i="1" s="1"/>
  <c r="M15" i="1"/>
  <c r="E53" i="1" s="1"/>
  <c r="M16" i="1"/>
  <c r="E54" i="1" s="1"/>
  <c r="M17" i="1"/>
  <c r="E55" i="1" s="1"/>
  <c r="M18" i="1"/>
  <c r="E56" i="1" s="1"/>
  <c r="M19" i="1"/>
  <c r="E57" i="1" s="1"/>
  <c r="M20" i="1"/>
  <c r="E58" i="1" s="1"/>
  <c r="M21" i="1"/>
  <c r="E59" i="1" s="1"/>
  <c r="M22" i="1"/>
  <c r="E60" i="1" s="1"/>
  <c r="M23" i="1"/>
  <c r="E61" i="1" s="1"/>
  <c r="M24" i="1"/>
  <c r="E62" i="1" s="1"/>
  <c r="M25" i="1"/>
  <c r="E63" i="1" s="1"/>
  <c r="M26" i="1"/>
  <c r="E64" i="1" s="1"/>
  <c r="M27" i="1"/>
  <c r="E65" i="1" s="1"/>
  <c r="M28" i="1"/>
  <c r="E66" i="1" s="1"/>
  <c r="M29" i="1"/>
  <c r="E67" i="1" s="1"/>
  <c r="M30" i="1"/>
  <c r="E68" i="1" s="1"/>
  <c r="M31" i="1"/>
  <c r="E69" i="1" s="1"/>
  <c r="M4" i="1"/>
  <c r="U5" i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L5" i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X70" i="1" l="1"/>
  <c r="M92" i="1"/>
  <c r="M80" i="1"/>
  <c r="O89" i="1"/>
  <c r="M91" i="1"/>
  <c r="M79" i="1"/>
  <c r="N89" i="1"/>
  <c r="M74" i="1"/>
  <c r="M90" i="1"/>
  <c r="M78" i="1"/>
  <c r="O88" i="1"/>
  <c r="W56" i="1"/>
  <c r="M101" i="1"/>
  <c r="M89" i="1"/>
  <c r="M77" i="1"/>
  <c r="N88" i="1"/>
  <c r="M100" i="1"/>
  <c r="M88" i="1"/>
  <c r="M76" i="1"/>
  <c r="O87" i="1"/>
  <c r="M99" i="1"/>
  <c r="M87" i="1"/>
  <c r="M75" i="1"/>
  <c r="N87" i="1"/>
  <c r="M98" i="1"/>
  <c r="M86" i="1"/>
  <c r="N84" i="1"/>
  <c r="M97" i="1"/>
  <c r="M85" i="1"/>
  <c r="N91" i="1"/>
  <c r="M96" i="1"/>
  <c r="M84" i="1"/>
  <c r="N90" i="1"/>
  <c r="V56" i="1"/>
  <c r="M95" i="1"/>
  <c r="M83" i="1"/>
  <c r="N86" i="1"/>
  <c r="V4" i="1"/>
  <c r="L19" i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C19" i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V8" i="1"/>
  <c r="V15" i="1"/>
  <c r="V5" i="1"/>
  <c r="W17" i="1"/>
  <c r="W14" i="1"/>
  <c r="W15" i="1"/>
  <c r="V13" i="1"/>
  <c r="X16" i="1"/>
  <c r="X17" i="1"/>
  <c r="V12" i="1"/>
  <c r="V7" i="1"/>
  <c r="V14" i="1"/>
  <c r="V11" i="1"/>
  <c r="V6" i="1"/>
  <c r="W16" i="1"/>
  <c r="V10" i="1"/>
  <c r="V9" i="1"/>
  <c r="U19" i="1" l="1"/>
  <c r="W18" i="1"/>
  <c r="X18" i="1"/>
  <c r="X57" i="1" l="1"/>
  <c r="V57" i="1"/>
  <c r="W57" i="1"/>
  <c r="U20" i="1"/>
  <c r="W19" i="1"/>
  <c r="X19" i="1"/>
  <c r="V58" i="1" l="1"/>
  <c r="W58" i="1"/>
  <c r="U21" i="1"/>
  <c r="W20" i="1"/>
  <c r="V20" i="1"/>
  <c r="V59" i="1" l="1"/>
  <c r="W59" i="1"/>
  <c r="U22" i="1"/>
  <c r="V60" i="1" s="1"/>
  <c r="V21" i="1"/>
  <c r="W21" i="1"/>
  <c r="U23" i="1" l="1"/>
  <c r="V61" i="1" s="1"/>
  <c r="V22" i="1"/>
  <c r="U24" i="1" l="1"/>
  <c r="V62" i="1" s="1"/>
  <c r="V23" i="1"/>
  <c r="U25" i="1" l="1"/>
  <c r="V63" i="1" s="1"/>
  <c r="V24" i="1"/>
  <c r="U26" i="1" l="1"/>
  <c r="V64" i="1" s="1"/>
  <c r="V25" i="1"/>
  <c r="U27" i="1" l="1"/>
  <c r="V65" i="1" s="1"/>
  <c r="V26" i="1"/>
  <c r="U28" i="1" l="1"/>
  <c r="V66" i="1" s="1"/>
  <c r="V27" i="1"/>
  <c r="U29" i="1" l="1"/>
  <c r="V67" i="1" s="1"/>
  <c r="V28" i="1"/>
  <c r="U30" i="1" l="1"/>
  <c r="V68" i="1" s="1"/>
  <c r="V29" i="1"/>
  <c r="U31" i="1" l="1"/>
  <c r="V69" i="1" s="1"/>
  <c r="V30" i="1"/>
  <c r="V31" i="1" l="1"/>
</calcChain>
</file>

<file path=xl/sharedStrings.xml><?xml version="1.0" encoding="utf-8"?>
<sst xmlns="http://schemas.openxmlformats.org/spreadsheetml/2006/main" count="43" uniqueCount="13">
  <si>
    <t>m</t>
  </si>
  <si>
    <t>100 lines/mm</t>
  </si>
  <si>
    <t>300 lines/mm</t>
  </si>
  <si>
    <t>600 lines/mm</t>
  </si>
  <si>
    <r>
      <rPr>
        <sz val="11"/>
        <color theme="1"/>
        <rFont val="Calibri"/>
        <family val="2"/>
        <scheme val="minor"/>
      </rPr>
      <t>y</t>
    </r>
    <r>
      <rPr>
        <vertAlign val="subscript"/>
        <sz val="11"/>
        <color theme="1"/>
        <rFont val="Calibri"/>
        <family val="2"/>
        <scheme val="minor"/>
      </rPr>
      <t xml:space="preserve">m  </t>
    </r>
    <r>
      <rPr>
        <sz val="11"/>
        <color theme="1"/>
        <rFont val="Calibri"/>
        <family val="2"/>
        <scheme val="minor"/>
      </rPr>
      <t>(cm)</t>
    </r>
  </si>
  <si>
    <t>Wavelength (m)</t>
  </si>
  <si>
    <r>
      <t xml:space="preserve">L = 14 </t>
    </r>
    <r>
      <rPr>
        <sz val="11"/>
        <color theme="1"/>
        <rFont val="Calibri"/>
        <family val="2"/>
      </rPr>
      <t>± 0.05 cm</t>
    </r>
  </si>
  <si>
    <t>sin(Theta)</t>
  </si>
  <si>
    <t>Propagation of Uncertainty in wavelength (m)</t>
  </si>
  <si>
    <t>Average propogation of wavelength uncertainty (nm)</t>
  </si>
  <si>
    <t>θ (radians)</t>
  </si>
  <si>
    <t>Propagation of Uncertainty in θ (radians)</t>
  </si>
  <si>
    <t>Propagation of Uncertainty in sinθ (radians)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</si>
</sst>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C957C9"/>
        <bgColor indexed="64"/>
      </patternFill>
    </fill>
    <fill>
      <patternFill patternType="solid">
        <fgColor rgb="FFEDC5ED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5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  <xf numFmtId="0" fontId="0" fillId="3" borderId="1" xfId="0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C5ED"/>
      <color rgb="FFC957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sin(</a:t>
            </a:r>
            <a:r>
              <a:rPr lang="el-GR" sz="14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θ</a:t>
            </a:r>
            <a:r>
              <a:rPr lang="en-AU" sz="14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) vs 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5022229862318577E-3"/>
                  <c:y val="0.182616470153670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</a:t>
                    </a:r>
                    <a:r>
                      <a:rPr lang="en-US" baseline="-25000"/>
                      <a:t>100 lines</a:t>
                    </a:r>
                    <a:r>
                      <a:rPr lang="en-US" baseline="0"/>
                      <a:t> = 0.0525x + 2E-17</a:t>
                    </a:r>
                    <a:br>
                      <a:rPr lang="en-US" baseline="0"/>
                    </a:br>
                    <a:r>
                      <a:rPr lang="en-US" baseline="0"/>
                      <a:t>R² = 1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Sheet1!$M$74:$M$101</c:f>
                <c:numCache>
                  <c:formatCode>General</c:formatCode>
                  <c:ptCount val="28"/>
                  <c:pt idx="0">
                    <c:v>1.6275663233276758E-3</c:v>
                  </c:pt>
                  <c:pt idx="1">
                    <c:v>1.8906655142610198E-3</c:v>
                  </c:pt>
                  <c:pt idx="2">
                    <c:v>2.1475027610749786E-3</c:v>
                  </c:pt>
                  <c:pt idx="3">
                    <c:v>2.3808713989320091E-3</c:v>
                  </c:pt>
                  <c:pt idx="4">
                    <c:v>2.5929767372944138E-3</c:v>
                  </c:pt>
                  <c:pt idx="5">
                    <c:v>2.7750247770069376E-3</c:v>
                  </c:pt>
                  <c:pt idx="6">
                    <c:v>2.9460969476331265E-3</c:v>
                  </c:pt>
                  <c:pt idx="7">
                    <c:v>3.0939226519337013E-3</c:v>
                  </c:pt>
                  <c:pt idx="8">
                    <c:v>3.2234297292319022E-3</c:v>
                  </c:pt>
                  <c:pt idx="9">
                    <c:v>3.3263638091617555E-3</c:v>
                  </c:pt>
                  <c:pt idx="10">
                    <c:v>3.414634146341463E-3</c:v>
                  </c:pt>
                  <c:pt idx="11">
                    <c:v>3.4853614817765381E-3</c:v>
                  </c:pt>
                  <c:pt idx="12">
                    <c:v>3.5360678925035354E-3</c:v>
                  </c:pt>
                  <c:pt idx="13">
                    <c:v>3.5625222657641605E-3</c:v>
                  </c:pt>
                  <c:pt idx="14">
                    <c:v>3.5625222657641605E-3</c:v>
                  </c:pt>
                  <c:pt idx="15">
                    <c:v>3.5360678925035354E-3</c:v>
                  </c:pt>
                  <c:pt idx="16">
                    <c:v>3.4853614817765381E-3</c:v>
                  </c:pt>
                  <c:pt idx="17">
                    <c:v>3.414634146341463E-3</c:v>
                  </c:pt>
                  <c:pt idx="18">
                    <c:v>3.3263638091617555E-3</c:v>
                  </c:pt>
                  <c:pt idx="19">
                    <c:v>3.2234297292319022E-3</c:v>
                  </c:pt>
                  <c:pt idx="20">
                    <c:v>3.0939226519337013E-3</c:v>
                  </c:pt>
                  <c:pt idx="21">
                    <c:v>2.9460969476331265E-3</c:v>
                  </c:pt>
                  <c:pt idx="22">
                    <c:v>2.7750247770069376E-3</c:v>
                  </c:pt>
                  <c:pt idx="23">
                    <c:v>2.5929767372944138E-3</c:v>
                  </c:pt>
                  <c:pt idx="24">
                    <c:v>2.3808713989320091E-3</c:v>
                  </c:pt>
                  <c:pt idx="25">
                    <c:v>2.1475027610749786E-3</c:v>
                  </c:pt>
                  <c:pt idx="26">
                    <c:v>1.8906655142610198E-3</c:v>
                  </c:pt>
                  <c:pt idx="27">
                    <c:v>1.6275663233276758E-3</c:v>
                  </c:pt>
                </c:numCache>
              </c:numRef>
            </c:plus>
            <c:minus>
              <c:numRef>
                <c:f>Sheet1!$M$74:$M$101</c:f>
                <c:numCache>
                  <c:formatCode>General</c:formatCode>
                  <c:ptCount val="28"/>
                  <c:pt idx="0">
                    <c:v>1.6275663233276758E-3</c:v>
                  </c:pt>
                  <c:pt idx="1">
                    <c:v>1.8906655142610198E-3</c:v>
                  </c:pt>
                  <c:pt idx="2">
                    <c:v>2.1475027610749786E-3</c:v>
                  </c:pt>
                  <c:pt idx="3">
                    <c:v>2.3808713989320091E-3</c:v>
                  </c:pt>
                  <c:pt idx="4">
                    <c:v>2.5929767372944138E-3</c:v>
                  </c:pt>
                  <c:pt idx="5">
                    <c:v>2.7750247770069376E-3</c:v>
                  </c:pt>
                  <c:pt idx="6">
                    <c:v>2.9460969476331265E-3</c:v>
                  </c:pt>
                  <c:pt idx="7">
                    <c:v>3.0939226519337013E-3</c:v>
                  </c:pt>
                  <c:pt idx="8">
                    <c:v>3.2234297292319022E-3</c:v>
                  </c:pt>
                  <c:pt idx="9">
                    <c:v>3.3263638091617555E-3</c:v>
                  </c:pt>
                  <c:pt idx="10">
                    <c:v>3.414634146341463E-3</c:v>
                  </c:pt>
                  <c:pt idx="11">
                    <c:v>3.4853614817765381E-3</c:v>
                  </c:pt>
                  <c:pt idx="12">
                    <c:v>3.5360678925035354E-3</c:v>
                  </c:pt>
                  <c:pt idx="13">
                    <c:v>3.5625222657641605E-3</c:v>
                  </c:pt>
                  <c:pt idx="14">
                    <c:v>3.5625222657641605E-3</c:v>
                  </c:pt>
                  <c:pt idx="15">
                    <c:v>3.5360678925035354E-3</c:v>
                  </c:pt>
                  <c:pt idx="16">
                    <c:v>3.4853614817765381E-3</c:v>
                  </c:pt>
                  <c:pt idx="17">
                    <c:v>3.414634146341463E-3</c:v>
                  </c:pt>
                  <c:pt idx="18">
                    <c:v>3.3263638091617555E-3</c:v>
                  </c:pt>
                  <c:pt idx="19">
                    <c:v>3.2234297292319022E-3</c:v>
                  </c:pt>
                  <c:pt idx="20">
                    <c:v>3.0939226519337013E-3</c:v>
                  </c:pt>
                  <c:pt idx="21">
                    <c:v>2.9460969476331265E-3</c:v>
                  </c:pt>
                  <c:pt idx="22">
                    <c:v>2.7750247770069376E-3</c:v>
                  </c:pt>
                  <c:pt idx="23">
                    <c:v>2.5929767372944138E-3</c:v>
                  </c:pt>
                  <c:pt idx="24">
                    <c:v>2.3808713989320091E-3</c:v>
                  </c:pt>
                  <c:pt idx="25">
                    <c:v>2.1475027610749786E-3</c:v>
                  </c:pt>
                  <c:pt idx="26">
                    <c:v>1.8906655142610198E-3</c:v>
                  </c:pt>
                  <c:pt idx="27">
                    <c:v>1.6275663233276758E-3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Sheet1!$D$42:$D$69</c:f>
              <c:numCache>
                <c:formatCode>General</c:formatCode>
                <c:ptCount val="28"/>
                <c:pt idx="0">
                  <c:v>-14</c:v>
                </c:pt>
                <c:pt idx="1">
                  <c:v>-13</c:v>
                </c:pt>
                <c:pt idx="2">
                  <c:v>-12</c:v>
                </c:pt>
                <c:pt idx="3">
                  <c:v>-11</c:v>
                </c:pt>
                <c:pt idx="4">
                  <c:v>-10</c:v>
                </c:pt>
                <c:pt idx="5">
                  <c:v>-9</c:v>
                </c:pt>
                <c:pt idx="6">
                  <c:v>-8</c:v>
                </c:pt>
                <c:pt idx="7">
                  <c:v>-7</c:v>
                </c:pt>
                <c:pt idx="8">
                  <c:v>-6</c:v>
                </c:pt>
                <c:pt idx="9">
                  <c:v>-5</c:v>
                </c:pt>
                <c:pt idx="10">
                  <c:v>-4</c:v>
                </c:pt>
                <c:pt idx="11">
                  <c:v>-3</c:v>
                </c:pt>
                <c:pt idx="12">
                  <c:v>-2</c:v>
                </c:pt>
                <c:pt idx="13">
                  <c:v>-1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</c:numCache>
            </c:numRef>
          </c:xVal>
          <c:yVal>
            <c:numRef>
              <c:f>Sheet1!$E$42:$E$69</c:f>
              <c:numCache>
                <c:formatCode>General</c:formatCode>
                <c:ptCount val="28"/>
                <c:pt idx="0">
                  <c:v>-0.7377543151132705</c:v>
                </c:pt>
                <c:pt idx="1">
                  <c:v>-0.68601286868900235</c:v>
                </c:pt>
                <c:pt idx="2">
                  <c:v>-0.63142634320956714</c:v>
                </c:pt>
                <c:pt idx="3">
                  <c:v>-0.57736990595201398</c:v>
                </c:pt>
                <c:pt idx="4">
                  <c:v>-0.52341810587480064</c:v>
                </c:pt>
                <c:pt idx="5">
                  <c:v>-0.47222141251541899</c:v>
                </c:pt>
                <c:pt idx="6">
                  <c:v>-0.41844098109855887</c:v>
                </c:pt>
                <c:pt idx="7">
                  <c:v>-0.36565237242299348</c:v>
                </c:pt>
                <c:pt idx="8">
                  <c:v>-0.3121532889704467</c:v>
                </c:pt>
                <c:pt idx="9">
                  <c:v>-0.26195063167457378</c:v>
                </c:pt>
                <c:pt idx="10">
                  <c:v>-0.20952908873087342</c:v>
                </c:pt>
                <c:pt idx="11">
                  <c:v>-0.15523783399213353</c:v>
                </c:pt>
                <c:pt idx="12">
                  <c:v>-9.9503719020998901E-2</c:v>
                </c:pt>
                <c:pt idx="13">
                  <c:v>-4.9937616943892225E-2</c:v>
                </c:pt>
                <c:pt idx="14">
                  <c:v>4.9937616943892225E-2</c:v>
                </c:pt>
                <c:pt idx="15">
                  <c:v>9.9503719020998901E-2</c:v>
                </c:pt>
                <c:pt idx="16">
                  <c:v>0.15523783399213353</c:v>
                </c:pt>
                <c:pt idx="17">
                  <c:v>0.20952908873087342</c:v>
                </c:pt>
                <c:pt idx="18">
                  <c:v>0.26195063167457378</c:v>
                </c:pt>
                <c:pt idx="19">
                  <c:v>0.3121532889704467</c:v>
                </c:pt>
                <c:pt idx="20">
                  <c:v>0.36565237242299348</c:v>
                </c:pt>
                <c:pt idx="21">
                  <c:v>0.41844098109855887</c:v>
                </c:pt>
                <c:pt idx="22">
                  <c:v>0.47222141251541899</c:v>
                </c:pt>
                <c:pt idx="23">
                  <c:v>0.52341810587480064</c:v>
                </c:pt>
                <c:pt idx="24">
                  <c:v>0.57736990595201398</c:v>
                </c:pt>
                <c:pt idx="25">
                  <c:v>0.63142634320956714</c:v>
                </c:pt>
                <c:pt idx="26">
                  <c:v>0.68601286868900235</c:v>
                </c:pt>
                <c:pt idx="27">
                  <c:v>0.7377543151132705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EA-4CCF-A78D-CFAEE92E0A5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1274152019756538E-2"/>
                  <c:y val="0.3830689607407749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</a:t>
                    </a:r>
                    <a:r>
                      <a:rPr lang="en-US" baseline="-25000"/>
                      <a:t>300 lines</a:t>
                    </a:r>
                    <a:r>
                      <a:rPr lang="en-US" baseline="0"/>
                      <a:t> = 0.1554x + 1E-17</a:t>
                    </a:r>
                    <a:br>
                      <a:rPr lang="en-US" baseline="0"/>
                    </a:br>
                    <a:r>
                      <a:rPr lang="en-US" baseline="0"/>
                      <a:t>R² = 0.9999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Sheet1!$N$84:$N$91</c:f>
                <c:numCache>
                  <c:formatCode>General</c:formatCode>
                  <c:ptCount val="8"/>
                  <c:pt idx="0">
                    <c:v>2.1777003484320561E-3</c:v>
                  </c:pt>
                  <c:pt idx="1">
                    <c:v>2.7915137980539157E-3</c:v>
                  </c:pt>
                  <c:pt idx="2">
                    <c:v>3.2369942196531793E-3</c:v>
                  </c:pt>
                  <c:pt idx="3">
                    <c:v>3.4928396786587496E-3</c:v>
                  </c:pt>
                  <c:pt idx="4">
                    <c:v>3.4928396786587496E-3</c:v>
                  </c:pt>
                  <c:pt idx="5">
                    <c:v>3.2369942196531793E-3</c:v>
                  </c:pt>
                  <c:pt idx="6">
                    <c:v>2.7915137980539157E-3</c:v>
                  </c:pt>
                  <c:pt idx="7">
                    <c:v>2.1777003484320561E-3</c:v>
                  </c:pt>
                </c:numCache>
              </c:numRef>
            </c:plus>
            <c:minus>
              <c:numRef>
                <c:f>Sheet1!$N$84:$N$91</c:f>
                <c:numCache>
                  <c:formatCode>General</c:formatCode>
                  <c:ptCount val="8"/>
                  <c:pt idx="0">
                    <c:v>2.1777003484320561E-3</c:v>
                  </c:pt>
                  <c:pt idx="1">
                    <c:v>2.7915137980539157E-3</c:v>
                  </c:pt>
                  <c:pt idx="2">
                    <c:v>3.2369942196531793E-3</c:v>
                  </c:pt>
                  <c:pt idx="3">
                    <c:v>3.4928396786587496E-3</c:v>
                  </c:pt>
                  <c:pt idx="4">
                    <c:v>3.4928396786587496E-3</c:v>
                  </c:pt>
                  <c:pt idx="5">
                    <c:v>3.2369942196531793E-3</c:v>
                  </c:pt>
                  <c:pt idx="6">
                    <c:v>2.7915137980539157E-3</c:v>
                  </c:pt>
                  <c:pt idx="7">
                    <c:v>2.1777003484320561E-3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Sheet1!$D$42:$D$69</c:f>
              <c:numCache>
                <c:formatCode>General</c:formatCode>
                <c:ptCount val="28"/>
                <c:pt idx="0">
                  <c:v>-14</c:v>
                </c:pt>
                <c:pt idx="1">
                  <c:v>-13</c:v>
                </c:pt>
                <c:pt idx="2">
                  <c:v>-12</c:v>
                </c:pt>
                <c:pt idx="3">
                  <c:v>-11</c:v>
                </c:pt>
                <c:pt idx="4">
                  <c:v>-10</c:v>
                </c:pt>
                <c:pt idx="5">
                  <c:v>-9</c:v>
                </c:pt>
                <c:pt idx="6">
                  <c:v>-8</c:v>
                </c:pt>
                <c:pt idx="7">
                  <c:v>-7</c:v>
                </c:pt>
                <c:pt idx="8">
                  <c:v>-6</c:v>
                </c:pt>
                <c:pt idx="9">
                  <c:v>-5</c:v>
                </c:pt>
                <c:pt idx="10">
                  <c:v>-4</c:v>
                </c:pt>
                <c:pt idx="11">
                  <c:v>-3</c:v>
                </c:pt>
                <c:pt idx="12">
                  <c:v>-2</c:v>
                </c:pt>
                <c:pt idx="13">
                  <c:v>-1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</c:numCache>
            </c:numRef>
          </c:xVal>
          <c:yVal>
            <c:numRef>
              <c:f>Sheet1!$F$42:$F$69</c:f>
              <c:numCache>
                <c:formatCode>General</c:formatCode>
                <c:ptCount val="28"/>
                <c:pt idx="10">
                  <c:v>-0.62469504755442418</c:v>
                </c:pt>
                <c:pt idx="11">
                  <c:v>-0.4673073255844632</c:v>
                </c:pt>
                <c:pt idx="12">
                  <c:v>-0.30600918041312064</c:v>
                </c:pt>
                <c:pt idx="13">
                  <c:v>-0.14834045293024464</c:v>
                </c:pt>
                <c:pt idx="14">
                  <c:v>0.14834045293024464</c:v>
                </c:pt>
                <c:pt idx="15">
                  <c:v>0.30600918041312064</c:v>
                </c:pt>
                <c:pt idx="16">
                  <c:v>0.4673073255844632</c:v>
                </c:pt>
                <c:pt idx="17">
                  <c:v>0.62469504755442418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EA-4CCF-A78D-CFAEE92E0A5D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359741451624569E-2"/>
                  <c:y val="0.6535948096503342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</a:t>
                    </a:r>
                    <a:r>
                      <a:rPr lang="en-US" baseline="-25000"/>
                      <a:t>600 lines</a:t>
                    </a:r>
                    <a:r>
                      <a:rPr lang="en-US" baseline="0"/>
                      <a:t> = 0.3137x</a:t>
                    </a:r>
                    <a:br>
                      <a:rPr lang="en-US" baseline="0"/>
                    </a:br>
                    <a:r>
                      <a:rPr lang="en-US" baseline="0"/>
                      <a:t>R² = 1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Sheet1!$O$86:$O$89</c:f>
                <c:numCache>
                  <c:formatCode>General</c:formatCode>
                  <c:ptCount val="4"/>
                  <c:pt idx="0">
                    <c:v>2.1625629460286077E-3</c:v>
                  </c:pt>
                  <c:pt idx="1">
                    <c:v>3.2234297292319022E-3</c:v>
                  </c:pt>
                  <c:pt idx="2">
                    <c:v>3.2234297292319022E-3</c:v>
                  </c:pt>
                  <c:pt idx="3">
                    <c:v>2.1625629460286077E-3</c:v>
                  </c:pt>
                </c:numCache>
              </c:numRef>
            </c:plus>
            <c:minus>
              <c:numRef>
                <c:f>Sheet1!$O$86:$O$89</c:f>
                <c:numCache>
                  <c:formatCode>General</c:formatCode>
                  <c:ptCount val="4"/>
                  <c:pt idx="0">
                    <c:v>2.1625629460286077E-3</c:v>
                  </c:pt>
                  <c:pt idx="1">
                    <c:v>3.2234297292319022E-3</c:v>
                  </c:pt>
                  <c:pt idx="2">
                    <c:v>3.2234297292319022E-3</c:v>
                  </c:pt>
                  <c:pt idx="3">
                    <c:v>2.1625629460286077E-3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Sheet1!$D$42:$D$69</c:f>
              <c:numCache>
                <c:formatCode>General</c:formatCode>
                <c:ptCount val="28"/>
                <c:pt idx="0">
                  <c:v>-14</c:v>
                </c:pt>
                <c:pt idx="1">
                  <c:v>-13</c:v>
                </c:pt>
                <c:pt idx="2">
                  <c:v>-12</c:v>
                </c:pt>
                <c:pt idx="3">
                  <c:v>-11</c:v>
                </c:pt>
                <c:pt idx="4">
                  <c:v>-10</c:v>
                </c:pt>
                <c:pt idx="5">
                  <c:v>-9</c:v>
                </c:pt>
                <c:pt idx="6">
                  <c:v>-8</c:v>
                </c:pt>
                <c:pt idx="7">
                  <c:v>-7</c:v>
                </c:pt>
                <c:pt idx="8">
                  <c:v>-6</c:v>
                </c:pt>
                <c:pt idx="9">
                  <c:v>-5</c:v>
                </c:pt>
                <c:pt idx="10">
                  <c:v>-4</c:v>
                </c:pt>
                <c:pt idx="11">
                  <c:v>-3</c:v>
                </c:pt>
                <c:pt idx="12">
                  <c:v>-2</c:v>
                </c:pt>
                <c:pt idx="13">
                  <c:v>-1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</c:numCache>
            </c:numRef>
          </c:xVal>
          <c:yVal>
            <c:numRef>
              <c:f>Sheet1!$G$42:$G$69</c:f>
              <c:numCache>
                <c:formatCode>General</c:formatCode>
                <c:ptCount val="28"/>
                <c:pt idx="12">
                  <c:v>-0.62807831925006752</c:v>
                </c:pt>
                <c:pt idx="13">
                  <c:v>-0.3121532889704467</c:v>
                </c:pt>
                <c:pt idx="14">
                  <c:v>0.3121532889704467</c:v>
                </c:pt>
                <c:pt idx="15">
                  <c:v>0.62807831925006752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9EA-4CCF-A78D-CFAEE92E0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706111"/>
        <c:axId val="250118367"/>
      </c:scatterChart>
      <c:valAx>
        <c:axId val="1501706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118367"/>
        <c:crosses val="autoZero"/>
        <c:crossBetween val="midCat"/>
      </c:valAx>
      <c:valAx>
        <c:axId val="25011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sin(</a:t>
                </a:r>
                <a:r>
                  <a:rPr lang="el-G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θ</a:t>
                </a:r>
                <a:r>
                  <a:rPr lang="en-AU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 (radians)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706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22410</xdr:colOff>
      <xdr:row>69</xdr:row>
      <xdr:rowOff>79561</xdr:rowOff>
    </xdr:from>
    <xdr:to>
      <xdr:col>8</xdr:col>
      <xdr:colOff>560293</xdr:colOff>
      <xdr:row>88</xdr:row>
      <xdr:rowOff>33616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AD15DD-3D3B-88A7-661A-1ECB745DE5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4BD61-B342-430E-B39C-BFC45B279800}">
  <dimension ref="B2:X128"/>
  <sheetViews>
    <sheetView tabSelected="1" topLeftCell="A85" zoomScale="60" zoomScaleNormal="85" workbookViewId="0">
      <selection activeCell="O108" sqref="O108:Q111"/>
    </sheetView>
  </sheetViews>
  <sheetFormatPr defaultRowHeight="14.5" x14ac:dyDescent="0.35"/>
  <cols>
    <col min="4" max="4" width="13.54296875" customWidth="1"/>
    <col min="5" max="5" width="12.81640625" customWidth="1"/>
    <col min="6" max="6" width="13.81640625" customWidth="1"/>
    <col min="7" max="7" width="13.26953125" customWidth="1"/>
    <col min="13" max="13" width="14.1796875" customWidth="1"/>
    <col min="14" max="14" width="14.26953125" customWidth="1"/>
    <col min="15" max="15" width="13.81640625" customWidth="1"/>
    <col min="19" max="19" width="12.7265625" bestFit="1" customWidth="1"/>
    <col min="21" max="21" width="12.26953125" bestFit="1" customWidth="1"/>
    <col min="22" max="22" width="13.453125" customWidth="1"/>
    <col min="23" max="23" width="13.81640625" customWidth="1"/>
    <col min="24" max="24" width="24.26953125" customWidth="1"/>
  </cols>
  <sheetData>
    <row r="2" spans="2:24" ht="16.5" x14ac:dyDescent="0.35">
      <c r="B2" s="6" t="s">
        <v>6</v>
      </c>
      <c r="C2" s="7"/>
      <c r="D2" s="14" t="s">
        <v>4</v>
      </c>
      <c r="E2" s="10"/>
      <c r="F2" s="10"/>
      <c r="K2" s="6" t="s">
        <v>6</v>
      </c>
      <c r="L2" s="7"/>
      <c r="M2" s="10" t="s">
        <v>10</v>
      </c>
      <c r="N2" s="10"/>
      <c r="O2" s="10"/>
      <c r="T2" s="6" t="s">
        <v>6</v>
      </c>
      <c r="U2" s="7"/>
      <c r="V2" s="15" t="s">
        <v>5</v>
      </c>
      <c r="W2" s="16"/>
      <c r="X2" s="17"/>
    </row>
    <row r="3" spans="2:24" x14ac:dyDescent="0.35">
      <c r="B3" s="8"/>
      <c r="C3" s="9"/>
      <c r="D3" s="2" t="s">
        <v>1</v>
      </c>
      <c r="E3" s="2" t="s">
        <v>2</v>
      </c>
      <c r="F3" s="2" t="s">
        <v>3</v>
      </c>
      <c r="K3" s="8"/>
      <c r="L3" s="9"/>
      <c r="M3" s="2" t="s">
        <v>1</v>
      </c>
      <c r="N3" s="2" t="s">
        <v>2</v>
      </c>
      <c r="O3" s="2" t="s">
        <v>3</v>
      </c>
      <c r="T3" s="8"/>
      <c r="U3" s="9"/>
      <c r="V3" s="2" t="s">
        <v>1</v>
      </c>
      <c r="W3" s="2" t="s">
        <v>2</v>
      </c>
      <c r="X3" s="2" t="s">
        <v>3</v>
      </c>
    </row>
    <row r="4" spans="2:24" x14ac:dyDescent="0.35">
      <c r="B4" s="11" t="s">
        <v>0</v>
      </c>
      <c r="C4" s="1">
        <v>-14</v>
      </c>
      <c r="D4" s="3">
        <v>-15.3</v>
      </c>
      <c r="E4" s="3"/>
      <c r="F4" s="3"/>
      <c r="K4" s="11" t="s">
        <v>0</v>
      </c>
      <c r="L4" s="1">
        <v>-14</v>
      </c>
      <c r="M4" s="3">
        <f>ATAN((D4*10^-2)/(14*10^-2))</f>
        <v>-0.8297376841474936</v>
      </c>
      <c r="N4" s="3"/>
      <c r="O4" s="3"/>
      <c r="T4" s="11" t="s">
        <v>0</v>
      </c>
      <c r="U4" s="1">
        <v>-14</v>
      </c>
      <c r="V4" s="3">
        <f t="shared" ref="V4:V31" si="0">(((1/100)*10^-3)/U4)*SIN(M4)</f>
        <v>5.2696736793805033E-7</v>
      </c>
      <c r="W4" s="3"/>
      <c r="X4" s="3"/>
    </row>
    <row r="5" spans="2:24" x14ac:dyDescent="0.35">
      <c r="B5" s="12"/>
      <c r="C5" s="1">
        <f>C4+1</f>
        <v>-13</v>
      </c>
      <c r="D5" s="3">
        <v>-13.2</v>
      </c>
      <c r="E5" s="3"/>
      <c r="F5" s="3"/>
      <c r="K5" s="12"/>
      <c r="L5" s="1">
        <f>L4+1</f>
        <v>-13</v>
      </c>
      <c r="M5" s="3">
        <f t="shared" ref="M5:M31" si="1">ATAN((D5*10^-2)/(14*10^-2))</f>
        <v>-0.75599487519344322</v>
      </c>
      <c r="N5" s="3"/>
      <c r="O5" s="3"/>
      <c r="T5" s="12"/>
      <c r="U5" s="1">
        <f t="shared" ref="U5:U17" si="2">U4+1</f>
        <v>-13</v>
      </c>
      <c r="V5" s="3">
        <f t="shared" si="0"/>
        <v>5.2770220668384803E-7</v>
      </c>
      <c r="W5" s="3"/>
      <c r="X5" s="3"/>
    </row>
    <row r="6" spans="2:24" x14ac:dyDescent="0.35">
      <c r="B6" s="12"/>
      <c r="C6" s="1">
        <f t="shared" ref="C6:C31" si="3">C5+1</f>
        <v>-12</v>
      </c>
      <c r="D6" s="3">
        <v>-11.4</v>
      </c>
      <c r="E6" s="3"/>
      <c r="F6" s="3"/>
      <c r="K6" s="12"/>
      <c r="L6" s="1">
        <f t="shared" ref="L6:L22" si="4">L5+1</f>
        <v>-12</v>
      </c>
      <c r="M6" s="3">
        <f t="shared" si="1"/>
        <v>-0.68339124548733632</v>
      </c>
      <c r="N6" s="3"/>
      <c r="O6" s="3"/>
      <c r="T6" s="12"/>
      <c r="U6" s="1">
        <f t="shared" si="2"/>
        <v>-12</v>
      </c>
      <c r="V6" s="3">
        <f t="shared" si="0"/>
        <v>5.2618861934130605E-7</v>
      </c>
      <c r="W6" s="3"/>
      <c r="X6" s="3"/>
    </row>
    <row r="7" spans="2:24" x14ac:dyDescent="0.35">
      <c r="B7" s="12"/>
      <c r="C7" s="1">
        <f t="shared" si="3"/>
        <v>-11</v>
      </c>
      <c r="D7" s="3">
        <v>-9.9</v>
      </c>
      <c r="E7" s="3"/>
      <c r="F7" s="3"/>
      <c r="K7" s="12"/>
      <c r="L7" s="1">
        <f t="shared" si="4"/>
        <v>-11</v>
      </c>
      <c r="M7" s="3">
        <f t="shared" si="1"/>
        <v>-0.6155037588989154</v>
      </c>
      <c r="N7" s="3"/>
      <c r="O7" s="3"/>
      <c r="T7" s="12"/>
      <c r="U7" s="1">
        <f t="shared" si="2"/>
        <v>-11</v>
      </c>
      <c r="V7" s="3">
        <f t="shared" si="0"/>
        <v>5.2488173268364914E-7</v>
      </c>
      <c r="W7" s="3"/>
      <c r="X7" s="3"/>
    </row>
    <row r="8" spans="2:24" x14ac:dyDescent="0.35">
      <c r="B8" s="12"/>
      <c r="C8" s="1">
        <f t="shared" si="3"/>
        <v>-10</v>
      </c>
      <c r="D8" s="3">
        <v>-8.6</v>
      </c>
      <c r="E8" s="3"/>
      <c r="F8" s="3"/>
      <c r="K8" s="12"/>
      <c r="L8" s="1">
        <f t="shared" si="4"/>
        <v>-10</v>
      </c>
      <c r="M8" s="3">
        <f t="shared" si="1"/>
        <v>-0.55085753453171626</v>
      </c>
      <c r="N8" s="3"/>
      <c r="O8" s="3"/>
      <c r="T8" s="12"/>
      <c r="U8" s="1">
        <f t="shared" si="2"/>
        <v>-10</v>
      </c>
      <c r="V8" s="3">
        <f t="shared" si="0"/>
        <v>5.2341810587480077E-7</v>
      </c>
      <c r="W8" s="3"/>
      <c r="X8" s="3"/>
    </row>
    <row r="9" spans="2:24" x14ac:dyDescent="0.35">
      <c r="B9" s="12"/>
      <c r="C9" s="1">
        <f t="shared" si="3"/>
        <v>-9</v>
      </c>
      <c r="D9" s="3">
        <v>-7.5</v>
      </c>
      <c r="E9" s="3"/>
      <c r="F9" s="3"/>
      <c r="K9" s="12"/>
      <c r="L9" s="1">
        <f t="shared" si="4"/>
        <v>-9</v>
      </c>
      <c r="M9" s="3">
        <f t="shared" si="1"/>
        <v>-0.49180917598869855</v>
      </c>
      <c r="N9" s="3"/>
      <c r="O9" s="3"/>
      <c r="T9" s="12"/>
      <c r="U9" s="1">
        <f t="shared" si="2"/>
        <v>-9</v>
      </c>
      <c r="V9" s="3">
        <f t="shared" si="0"/>
        <v>5.2469045835046564E-7</v>
      </c>
      <c r="W9" s="3"/>
      <c r="X9" s="3"/>
    </row>
    <row r="10" spans="2:24" x14ac:dyDescent="0.35">
      <c r="B10" s="12"/>
      <c r="C10" s="1">
        <f t="shared" si="3"/>
        <v>-8</v>
      </c>
      <c r="D10" s="3">
        <v>-6.45</v>
      </c>
      <c r="E10" s="3"/>
      <c r="F10" s="3"/>
      <c r="K10" s="12"/>
      <c r="L10" s="1">
        <f t="shared" si="4"/>
        <v>-8</v>
      </c>
      <c r="M10" s="3">
        <f t="shared" si="1"/>
        <v>-0.43172812003404748</v>
      </c>
      <c r="N10" s="3"/>
      <c r="O10" s="3"/>
      <c r="T10" s="12"/>
      <c r="U10" s="1">
        <f t="shared" si="2"/>
        <v>-8</v>
      </c>
      <c r="V10" s="3">
        <f t="shared" si="0"/>
        <v>5.230512263731986E-7</v>
      </c>
      <c r="W10" s="3"/>
      <c r="X10" s="3"/>
    </row>
    <row r="11" spans="2:24" x14ac:dyDescent="0.35">
      <c r="B11" s="12"/>
      <c r="C11" s="1">
        <f t="shared" si="3"/>
        <v>-7</v>
      </c>
      <c r="D11" s="3">
        <v>-5.5</v>
      </c>
      <c r="E11" s="3"/>
      <c r="F11" s="3"/>
      <c r="K11" s="12"/>
      <c r="L11" s="1">
        <f t="shared" si="4"/>
        <v>-7</v>
      </c>
      <c r="M11" s="3">
        <f t="shared" si="1"/>
        <v>-0.37433361600758391</v>
      </c>
      <c r="N11" s="3"/>
      <c r="O11" s="3"/>
      <c r="T11" s="12"/>
      <c r="U11" s="1">
        <f t="shared" si="2"/>
        <v>-7</v>
      </c>
      <c r="V11" s="3">
        <f t="shared" si="0"/>
        <v>5.2236053203284788E-7</v>
      </c>
      <c r="W11" s="3"/>
      <c r="X11" s="3"/>
    </row>
    <row r="12" spans="2:24" x14ac:dyDescent="0.35">
      <c r="B12" s="12"/>
      <c r="C12" s="1">
        <f t="shared" si="3"/>
        <v>-6</v>
      </c>
      <c r="D12" s="3">
        <v>-4.5999999999999996</v>
      </c>
      <c r="E12" s="3"/>
      <c r="F12" s="3"/>
      <c r="K12" s="12"/>
      <c r="L12" s="1">
        <f t="shared" si="4"/>
        <v>-6</v>
      </c>
      <c r="M12" s="3">
        <f t="shared" si="1"/>
        <v>-0.31745873525463092</v>
      </c>
      <c r="N12" s="3"/>
      <c r="O12" s="3"/>
      <c r="T12" s="12"/>
      <c r="U12" s="1">
        <f t="shared" si="2"/>
        <v>-6</v>
      </c>
      <c r="V12" s="3">
        <f t="shared" si="0"/>
        <v>5.202554816174112E-7</v>
      </c>
      <c r="W12" s="3"/>
      <c r="X12" s="3"/>
    </row>
    <row r="13" spans="2:24" x14ac:dyDescent="0.35">
      <c r="B13" s="12"/>
      <c r="C13" s="1">
        <f t="shared" si="3"/>
        <v>-5</v>
      </c>
      <c r="D13" s="3">
        <v>-3.8</v>
      </c>
      <c r="E13" s="3"/>
      <c r="F13" s="3"/>
      <c r="K13" s="12"/>
      <c r="L13" s="1">
        <f t="shared" si="4"/>
        <v>-5</v>
      </c>
      <c r="M13" s="3">
        <f t="shared" si="1"/>
        <v>-0.26504285989745446</v>
      </c>
      <c r="N13" s="3"/>
      <c r="O13" s="3"/>
      <c r="T13" s="12"/>
      <c r="U13" s="1">
        <f t="shared" si="2"/>
        <v>-5</v>
      </c>
      <c r="V13" s="3">
        <f t="shared" si="0"/>
        <v>5.2390126334914762E-7</v>
      </c>
      <c r="W13" s="3"/>
      <c r="X13" s="3"/>
    </row>
    <row r="14" spans="2:24" x14ac:dyDescent="0.35">
      <c r="B14" s="12"/>
      <c r="C14" s="1">
        <f t="shared" si="3"/>
        <v>-4</v>
      </c>
      <c r="D14" s="3">
        <v>-3</v>
      </c>
      <c r="E14" s="3">
        <v>-11.2</v>
      </c>
      <c r="F14" s="3"/>
      <c r="K14" s="12"/>
      <c r="L14" s="1">
        <f t="shared" si="4"/>
        <v>-4</v>
      </c>
      <c r="M14" s="3">
        <f t="shared" si="1"/>
        <v>-0.21109333322274651</v>
      </c>
      <c r="N14" s="3">
        <f>ATAN((E14*10^-2)/(14*10^-2))</f>
        <v>-0.67474094222355252</v>
      </c>
      <c r="O14" s="3"/>
      <c r="T14" s="12"/>
      <c r="U14" s="1">
        <f t="shared" si="2"/>
        <v>-4</v>
      </c>
      <c r="V14" s="3">
        <f t="shared" si="0"/>
        <v>5.2382272182718359E-7</v>
      </c>
      <c r="W14" s="3">
        <f t="shared" ref="W14:W21" si="5">(((1/300)*10^-3)/U14)*SIN(N14)</f>
        <v>5.2057920629535351E-7</v>
      </c>
      <c r="X14" s="3"/>
    </row>
    <row r="15" spans="2:24" x14ac:dyDescent="0.35">
      <c r="B15" s="12"/>
      <c r="C15" s="1">
        <f t="shared" si="3"/>
        <v>-3</v>
      </c>
      <c r="D15" s="3">
        <v>-2.2000000000000002</v>
      </c>
      <c r="E15" s="3">
        <v>-7.4</v>
      </c>
      <c r="F15" s="3"/>
      <c r="K15" s="12"/>
      <c r="L15" s="1">
        <f t="shared" si="4"/>
        <v>-3</v>
      </c>
      <c r="M15" s="3">
        <f t="shared" si="1"/>
        <v>-0.1558682013983225</v>
      </c>
      <c r="N15" s="3">
        <f t="shared" ref="N15:N21" si="6">ATAN((E15*10^-2)/(14*10^-2))</f>
        <v>-0.48624263308750493</v>
      </c>
      <c r="O15" s="3"/>
      <c r="T15" s="12"/>
      <c r="U15" s="1">
        <f t="shared" si="2"/>
        <v>-3</v>
      </c>
      <c r="V15" s="3">
        <f t="shared" si="0"/>
        <v>5.1745944664044519E-7</v>
      </c>
      <c r="W15" s="3">
        <f t="shared" si="5"/>
        <v>5.1923036176051474E-7</v>
      </c>
      <c r="X15" s="3"/>
    </row>
    <row r="16" spans="2:24" x14ac:dyDescent="0.35">
      <c r="B16" s="12"/>
      <c r="C16" s="1">
        <f t="shared" si="3"/>
        <v>-2</v>
      </c>
      <c r="D16" s="3">
        <v>-1.4</v>
      </c>
      <c r="E16" s="3">
        <v>-4.5</v>
      </c>
      <c r="F16" s="3">
        <v>-11.3</v>
      </c>
      <c r="K16" s="12"/>
      <c r="L16" s="1">
        <f t="shared" si="4"/>
        <v>-2</v>
      </c>
      <c r="M16" s="3">
        <f t="shared" si="1"/>
        <v>-9.966865249116201E-2</v>
      </c>
      <c r="N16" s="3">
        <f t="shared" si="6"/>
        <v>-0.31099828060554091</v>
      </c>
      <c r="O16" s="3">
        <f>ATAN((F16*10^-2)/(14*10^-2))</f>
        <v>-0.67908119274757128</v>
      </c>
      <c r="T16" s="12"/>
      <c r="U16" s="1">
        <f t="shared" si="2"/>
        <v>-2</v>
      </c>
      <c r="V16" s="3">
        <f t="shared" si="0"/>
        <v>4.9751859510499451E-7</v>
      </c>
      <c r="W16" s="3">
        <f t="shared" si="5"/>
        <v>5.1001530068853446E-7</v>
      </c>
      <c r="X16" s="3">
        <f>(((1/600)*10^-3)/U16)*SIN(O16)</f>
        <v>5.2339859937505628E-7</v>
      </c>
    </row>
    <row r="17" spans="2:24" x14ac:dyDescent="0.35">
      <c r="B17" s="12"/>
      <c r="C17" s="1">
        <f t="shared" si="3"/>
        <v>-1</v>
      </c>
      <c r="D17" s="3">
        <v>-0.7</v>
      </c>
      <c r="E17" s="3">
        <v>-2.1</v>
      </c>
      <c r="F17" s="3">
        <v>-4.5999999999999996</v>
      </c>
      <c r="K17" s="12"/>
      <c r="L17" s="1">
        <f t="shared" si="4"/>
        <v>-1</v>
      </c>
      <c r="M17" s="3">
        <f t="shared" si="1"/>
        <v>-4.9958395721942751E-2</v>
      </c>
      <c r="N17" s="3">
        <f t="shared" si="6"/>
        <v>-0.14888994760949725</v>
      </c>
      <c r="O17" s="3">
        <f t="shared" ref="O17:O19" si="7">ATAN((F17*10^-2)/(14*10^-2))</f>
        <v>-0.31745873525463092</v>
      </c>
      <c r="T17" s="12"/>
      <c r="U17" s="1">
        <f t="shared" si="2"/>
        <v>-1</v>
      </c>
      <c r="V17" s="3">
        <f t="shared" si="0"/>
        <v>4.993761694389223E-7</v>
      </c>
      <c r="W17" s="3">
        <f t="shared" si="5"/>
        <v>4.9446817643414892E-7</v>
      </c>
      <c r="X17" s="3">
        <f>(((1/600)*10^-3)/U17)*SIN(O17)</f>
        <v>5.202554816174112E-7</v>
      </c>
    </row>
    <row r="18" spans="2:24" x14ac:dyDescent="0.35">
      <c r="B18" s="12"/>
      <c r="C18" s="1">
        <f>1</f>
        <v>1</v>
      </c>
      <c r="D18" s="3">
        <v>0.7</v>
      </c>
      <c r="E18" s="3">
        <v>2.1</v>
      </c>
      <c r="F18" s="3">
        <v>4.5999999999999996</v>
      </c>
      <c r="K18" s="12"/>
      <c r="L18" s="1">
        <f>1</f>
        <v>1</v>
      </c>
      <c r="M18" s="3">
        <f t="shared" si="1"/>
        <v>4.9958395721942751E-2</v>
      </c>
      <c r="N18" s="3">
        <f t="shared" si="6"/>
        <v>0.14888994760949725</v>
      </c>
      <c r="O18" s="3">
        <f t="shared" si="7"/>
        <v>0.31745873525463092</v>
      </c>
      <c r="T18" s="12"/>
      <c r="U18" s="1">
        <f>1</f>
        <v>1</v>
      </c>
      <c r="V18" s="3">
        <f t="shared" si="0"/>
        <v>4.993761694389223E-7</v>
      </c>
      <c r="W18" s="3">
        <f t="shared" si="5"/>
        <v>4.9446817643414892E-7</v>
      </c>
      <c r="X18" s="3">
        <f>(((1/600)*10^-3)/U18)*SIN(O18)</f>
        <v>5.202554816174112E-7</v>
      </c>
    </row>
    <row r="19" spans="2:24" x14ac:dyDescent="0.35">
      <c r="B19" s="12"/>
      <c r="C19" s="1">
        <f t="shared" si="3"/>
        <v>2</v>
      </c>
      <c r="D19" s="3">
        <v>1.4</v>
      </c>
      <c r="E19" s="3">
        <v>4.5</v>
      </c>
      <c r="F19" s="3">
        <v>11.3</v>
      </c>
      <c r="K19" s="12"/>
      <c r="L19" s="1">
        <f t="shared" si="4"/>
        <v>2</v>
      </c>
      <c r="M19" s="3">
        <f t="shared" si="1"/>
        <v>9.966865249116201E-2</v>
      </c>
      <c r="N19" s="3">
        <f t="shared" si="6"/>
        <v>0.31099828060554091</v>
      </c>
      <c r="O19" s="3">
        <f t="shared" si="7"/>
        <v>0.67908119274757128</v>
      </c>
      <c r="T19" s="12"/>
      <c r="U19" s="1">
        <f t="shared" ref="U19:U31" si="8">U18+1</f>
        <v>2</v>
      </c>
      <c r="V19" s="3">
        <f t="shared" si="0"/>
        <v>4.9751859510499451E-7</v>
      </c>
      <c r="W19" s="3">
        <f t="shared" si="5"/>
        <v>5.1001530068853446E-7</v>
      </c>
      <c r="X19" s="3">
        <f>(((1/600)*10^-3)/U19)*SIN(O19)</f>
        <v>5.2339859937505628E-7</v>
      </c>
    </row>
    <row r="20" spans="2:24" x14ac:dyDescent="0.35">
      <c r="B20" s="12"/>
      <c r="C20" s="1">
        <f t="shared" si="3"/>
        <v>3</v>
      </c>
      <c r="D20" s="3">
        <v>2.2000000000000002</v>
      </c>
      <c r="E20" s="3">
        <v>7.4</v>
      </c>
      <c r="F20" s="3"/>
      <c r="K20" s="12"/>
      <c r="L20" s="1">
        <f t="shared" si="4"/>
        <v>3</v>
      </c>
      <c r="M20" s="3">
        <f t="shared" si="1"/>
        <v>0.1558682013983225</v>
      </c>
      <c r="N20" s="3">
        <f t="shared" si="6"/>
        <v>0.48624263308750493</v>
      </c>
      <c r="O20" s="3"/>
      <c r="T20" s="12"/>
      <c r="U20" s="1">
        <f t="shared" si="8"/>
        <v>3</v>
      </c>
      <c r="V20" s="3">
        <f t="shared" si="0"/>
        <v>5.1745944664044519E-7</v>
      </c>
      <c r="W20" s="3">
        <f t="shared" si="5"/>
        <v>5.1923036176051474E-7</v>
      </c>
      <c r="X20" s="3"/>
    </row>
    <row r="21" spans="2:24" x14ac:dyDescent="0.35">
      <c r="B21" s="12"/>
      <c r="C21" s="1">
        <f t="shared" si="3"/>
        <v>4</v>
      </c>
      <c r="D21" s="3">
        <v>3</v>
      </c>
      <c r="E21" s="3">
        <v>11.2</v>
      </c>
      <c r="F21" s="3"/>
      <c r="K21" s="12"/>
      <c r="L21" s="1">
        <f t="shared" si="4"/>
        <v>4</v>
      </c>
      <c r="M21" s="3">
        <f t="shared" si="1"/>
        <v>0.21109333322274651</v>
      </c>
      <c r="N21" s="3">
        <f t="shared" si="6"/>
        <v>0.67474094222355252</v>
      </c>
      <c r="O21" s="3"/>
      <c r="T21" s="12"/>
      <c r="U21" s="1">
        <f t="shared" si="8"/>
        <v>4</v>
      </c>
      <c r="V21" s="3">
        <f t="shared" si="0"/>
        <v>5.2382272182718359E-7</v>
      </c>
      <c r="W21" s="3">
        <f t="shared" si="5"/>
        <v>5.2057920629535351E-7</v>
      </c>
      <c r="X21" s="3"/>
    </row>
    <row r="22" spans="2:24" x14ac:dyDescent="0.35">
      <c r="B22" s="12"/>
      <c r="C22" s="1">
        <f t="shared" si="3"/>
        <v>5</v>
      </c>
      <c r="D22" s="3">
        <v>3.8</v>
      </c>
      <c r="E22" s="3"/>
      <c r="F22" s="3"/>
      <c r="K22" s="12"/>
      <c r="L22" s="1">
        <f t="shared" si="4"/>
        <v>5</v>
      </c>
      <c r="M22" s="3">
        <f t="shared" si="1"/>
        <v>0.26504285989745446</v>
      </c>
      <c r="N22" s="3"/>
      <c r="O22" s="3"/>
      <c r="T22" s="12"/>
      <c r="U22" s="1">
        <f t="shared" si="8"/>
        <v>5</v>
      </c>
      <c r="V22" s="3">
        <f t="shared" si="0"/>
        <v>5.2390126334914762E-7</v>
      </c>
      <c r="W22" s="3"/>
      <c r="X22" s="3"/>
    </row>
    <row r="23" spans="2:24" x14ac:dyDescent="0.35">
      <c r="B23" s="12"/>
      <c r="C23" s="1">
        <f>C22+1</f>
        <v>6</v>
      </c>
      <c r="D23" s="3">
        <v>4.5999999999999996</v>
      </c>
      <c r="E23" s="3"/>
      <c r="F23" s="3"/>
      <c r="K23" s="12"/>
      <c r="L23" s="1">
        <f>L22+1</f>
        <v>6</v>
      </c>
      <c r="M23" s="3">
        <f t="shared" si="1"/>
        <v>0.31745873525463092</v>
      </c>
      <c r="N23" s="3"/>
      <c r="O23" s="3"/>
      <c r="T23" s="12"/>
      <c r="U23" s="1">
        <f t="shared" si="8"/>
        <v>6</v>
      </c>
      <c r="V23" s="3">
        <f t="shared" si="0"/>
        <v>5.202554816174112E-7</v>
      </c>
      <c r="W23" s="3"/>
      <c r="X23" s="3"/>
    </row>
    <row r="24" spans="2:24" x14ac:dyDescent="0.35">
      <c r="B24" s="12"/>
      <c r="C24" s="1">
        <f t="shared" si="3"/>
        <v>7</v>
      </c>
      <c r="D24" s="3">
        <v>5.5</v>
      </c>
      <c r="E24" s="3"/>
      <c r="F24" s="3"/>
      <c r="K24" s="12"/>
      <c r="L24" s="1">
        <f t="shared" ref="L24:L28" si="9">L23+1</f>
        <v>7</v>
      </c>
      <c r="M24" s="3">
        <f t="shared" si="1"/>
        <v>0.37433361600758391</v>
      </c>
      <c r="N24" s="3"/>
      <c r="O24" s="3"/>
      <c r="T24" s="12"/>
      <c r="U24" s="1">
        <f t="shared" si="8"/>
        <v>7</v>
      </c>
      <c r="V24" s="3">
        <f t="shared" si="0"/>
        <v>5.2236053203284788E-7</v>
      </c>
      <c r="W24" s="3"/>
      <c r="X24" s="3"/>
    </row>
    <row r="25" spans="2:24" x14ac:dyDescent="0.35">
      <c r="B25" s="12"/>
      <c r="C25" s="1">
        <f t="shared" si="3"/>
        <v>8</v>
      </c>
      <c r="D25" s="3">
        <v>6.45</v>
      </c>
      <c r="E25" s="3"/>
      <c r="F25" s="3"/>
      <c r="K25" s="12"/>
      <c r="L25" s="1">
        <f t="shared" si="9"/>
        <v>8</v>
      </c>
      <c r="M25" s="3">
        <f t="shared" si="1"/>
        <v>0.43172812003404748</v>
      </c>
      <c r="N25" s="3"/>
      <c r="O25" s="3"/>
      <c r="T25" s="12"/>
      <c r="U25" s="1">
        <f t="shared" si="8"/>
        <v>8</v>
      </c>
      <c r="V25" s="3">
        <f t="shared" si="0"/>
        <v>5.230512263731986E-7</v>
      </c>
      <c r="W25" s="3"/>
      <c r="X25" s="3"/>
    </row>
    <row r="26" spans="2:24" x14ac:dyDescent="0.35">
      <c r="B26" s="12"/>
      <c r="C26" s="1">
        <f t="shared" si="3"/>
        <v>9</v>
      </c>
      <c r="D26" s="3">
        <v>7.5</v>
      </c>
      <c r="E26" s="3"/>
      <c r="F26" s="3"/>
      <c r="K26" s="12"/>
      <c r="L26" s="1">
        <f t="shared" si="9"/>
        <v>9</v>
      </c>
      <c r="M26" s="3">
        <f t="shared" si="1"/>
        <v>0.49180917598869855</v>
      </c>
      <c r="N26" s="3"/>
      <c r="O26" s="3"/>
      <c r="T26" s="12"/>
      <c r="U26" s="1">
        <f t="shared" si="8"/>
        <v>9</v>
      </c>
      <c r="V26" s="3">
        <f t="shared" si="0"/>
        <v>5.2469045835046564E-7</v>
      </c>
      <c r="W26" s="3"/>
      <c r="X26" s="3"/>
    </row>
    <row r="27" spans="2:24" x14ac:dyDescent="0.35">
      <c r="B27" s="12"/>
      <c r="C27" s="1">
        <f t="shared" si="3"/>
        <v>10</v>
      </c>
      <c r="D27" s="3">
        <v>8.6</v>
      </c>
      <c r="E27" s="3"/>
      <c r="F27" s="3"/>
      <c r="K27" s="12"/>
      <c r="L27" s="1">
        <f t="shared" si="9"/>
        <v>10</v>
      </c>
      <c r="M27" s="3">
        <f t="shared" si="1"/>
        <v>0.55085753453171626</v>
      </c>
      <c r="N27" s="3"/>
      <c r="O27" s="3"/>
      <c r="T27" s="12"/>
      <c r="U27" s="1">
        <f t="shared" si="8"/>
        <v>10</v>
      </c>
      <c r="V27" s="3">
        <f t="shared" si="0"/>
        <v>5.2341810587480077E-7</v>
      </c>
      <c r="W27" s="3"/>
      <c r="X27" s="3"/>
    </row>
    <row r="28" spans="2:24" x14ac:dyDescent="0.35">
      <c r="B28" s="12"/>
      <c r="C28" s="1">
        <f t="shared" si="3"/>
        <v>11</v>
      </c>
      <c r="D28" s="3">
        <v>9.9</v>
      </c>
      <c r="E28" s="3"/>
      <c r="F28" s="3"/>
      <c r="K28" s="12"/>
      <c r="L28" s="1">
        <f t="shared" si="9"/>
        <v>11</v>
      </c>
      <c r="M28" s="3">
        <f t="shared" si="1"/>
        <v>0.6155037588989154</v>
      </c>
      <c r="N28" s="3"/>
      <c r="O28" s="3"/>
      <c r="T28" s="12"/>
      <c r="U28" s="1">
        <f t="shared" si="8"/>
        <v>11</v>
      </c>
      <c r="V28" s="3">
        <f t="shared" si="0"/>
        <v>5.2488173268364914E-7</v>
      </c>
      <c r="W28" s="3"/>
      <c r="X28" s="3"/>
    </row>
    <row r="29" spans="2:24" x14ac:dyDescent="0.35">
      <c r="B29" s="12"/>
      <c r="C29" s="1">
        <f>C28+1</f>
        <v>12</v>
      </c>
      <c r="D29" s="3">
        <v>11.4</v>
      </c>
      <c r="E29" s="3"/>
      <c r="F29" s="3"/>
      <c r="K29" s="12"/>
      <c r="L29" s="1">
        <f>L28+1</f>
        <v>12</v>
      </c>
      <c r="M29" s="3">
        <f t="shared" si="1"/>
        <v>0.68339124548733632</v>
      </c>
      <c r="N29" s="3"/>
      <c r="O29" s="3"/>
      <c r="T29" s="12"/>
      <c r="U29" s="1">
        <f t="shared" si="8"/>
        <v>12</v>
      </c>
      <c r="V29" s="3">
        <f t="shared" si="0"/>
        <v>5.2618861934130605E-7</v>
      </c>
      <c r="W29" s="3"/>
      <c r="X29" s="3"/>
    </row>
    <row r="30" spans="2:24" x14ac:dyDescent="0.35">
      <c r="B30" s="12"/>
      <c r="C30" s="1">
        <f t="shared" si="3"/>
        <v>13</v>
      </c>
      <c r="D30" s="3">
        <v>13.2</v>
      </c>
      <c r="E30" s="3"/>
      <c r="F30" s="3"/>
      <c r="K30" s="12"/>
      <c r="L30" s="1">
        <f t="shared" ref="L30:L31" si="10">L29+1</f>
        <v>13</v>
      </c>
      <c r="M30" s="3">
        <f t="shared" si="1"/>
        <v>0.75599487519344322</v>
      </c>
      <c r="N30" s="3"/>
      <c r="O30" s="3"/>
      <c r="T30" s="12"/>
      <c r="U30" s="1">
        <f t="shared" si="8"/>
        <v>13</v>
      </c>
      <c r="V30" s="3">
        <f t="shared" si="0"/>
        <v>5.2770220668384803E-7</v>
      </c>
      <c r="W30" s="3"/>
      <c r="X30" s="3"/>
    </row>
    <row r="31" spans="2:24" x14ac:dyDescent="0.35">
      <c r="B31" s="13"/>
      <c r="C31" s="1">
        <f t="shared" si="3"/>
        <v>14</v>
      </c>
      <c r="D31" s="3">
        <v>15.3</v>
      </c>
      <c r="E31" s="3"/>
      <c r="F31" s="3"/>
      <c r="K31" s="13"/>
      <c r="L31" s="1">
        <f t="shared" si="10"/>
        <v>14</v>
      </c>
      <c r="M31" s="3">
        <f t="shared" si="1"/>
        <v>0.8297376841474936</v>
      </c>
      <c r="N31" s="3"/>
      <c r="O31" s="3"/>
      <c r="T31" s="13"/>
      <c r="U31" s="1">
        <f t="shared" si="8"/>
        <v>14</v>
      </c>
      <c r="V31" s="3">
        <f t="shared" si="0"/>
        <v>5.2696736793805033E-7</v>
      </c>
      <c r="W31" s="3"/>
      <c r="X31" s="3"/>
    </row>
    <row r="40" spans="3:24" x14ac:dyDescent="0.35">
      <c r="C40" s="6" t="s">
        <v>6</v>
      </c>
      <c r="D40" s="7"/>
      <c r="E40" s="10" t="s">
        <v>7</v>
      </c>
      <c r="F40" s="10"/>
      <c r="G40" s="10"/>
      <c r="K40" s="6" t="s">
        <v>6</v>
      </c>
      <c r="L40" s="7"/>
      <c r="M40" s="10" t="s">
        <v>11</v>
      </c>
      <c r="N40" s="10"/>
      <c r="O40" s="10"/>
      <c r="T40" s="6" t="s">
        <v>6</v>
      </c>
      <c r="U40" s="7"/>
      <c r="V40" s="10" t="s">
        <v>8</v>
      </c>
      <c r="W40" s="10"/>
      <c r="X40" s="10"/>
    </row>
    <row r="41" spans="3:24" x14ac:dyDescent="0.35">
      <c r="C41" s="8"/>
      <c r="D41" s="9"/>
      <c r="E41" s="4" t="s">
        <v>1</v>
      </c>
      <c r="F41" s="4" t="s">
        <v>2</v>
      </c>
      <c r="G41" s="4" t="s">
        <v>3</v>
      </c>
      <c r="K41" s="8"/>
      <c r="L41" s="9"/>
      <c r="M41" s="2" t="s">
        <v>1</v>
      </c>
      <c r="N41" s="2" t="s">
        <v>2</v>
      </c>
      <c r="O41" s="2" t="s">
        <v>3</v>
      </c>
      <c r="T41" s="8"/>
      <c r="U41" s="9"/>
      <c r="V41" s="2" t="s">
        <v>1</v>
      </c>
      <c r="W41" s="2" t="s">
        <v>2</v>
      </c>
      <c r="X41" s="2" t="s">
        <v>3</v>
      </c>
    </row>
    <row r="42" spans="3:24" x14ac:dyDescent="0.35">
      <c r="C42" s="11" t="s">
        <v>0</v>
      </c>
      <c r="D42" s="1">
        <v>-14</v>
      </c>
      <c r="E42" s="3">
        <f>SIN(M4)</f>
        <v>-0.7377543151132705</v>
      </c>
      <c r="F42" s="3"/>
      <c r="G42" s="3"/>
      <c r="K42" s="11" t="s">
        <v>0</v>
      </c>
      <c r="L42" s="1">
        <v>-14</v>
      </c>
      <c r="M42" s="3">
        <f>SQRT(((0.05*10^-2)^2) * (1/((14*10^-2)^2+(D4*10^-2)^2)))</f>
        <v>2.4109618140956551E-3</v>
      </c>
      <c r="N42" s="3"/>
      <c r="O42" s="3"/>
      <c r="T42" s="11" t="s">
        <v>0</v>
      </c>
      <c r="U42" s="1">
        <v>-14</v>
      </c>
      <c r="V42" s="3">
        <f>-(((1/100)*10^-3)/U4)*COS(M4)*M42</f>
        <v>1.1625473738054826E-9</v>
      </c>
      <c r="W42" s="3"/>
      <c r="X42" s="3"/>
    </row>
    <row r="43" spans="3:24" x14ac:dyDescent="0.35">
      <c r="C43" s="12"/>
      <c r="D43" s="1">
        <f>D42+1</f>
        <v>-13</v>
      </c>
      <c r="E43" s="3">
        <f t="shared" ref="E43:F69" si="11">SIN(M5)</f>
        <v>-0.68601286868900235</v>
      </c>
      <c r="F43" s="3"/>
      <c r="G43" s="3"/>
      <c r="K43" s="12"/>
      <c r="L43" s="1">
        <f>L42+1</f>
        <v>-13</v>
      </c>
      <c r="M43" s="3">
        <f t="shared" ref="M43:N69" si="12">SQRT(((0.05*10^-2)^2) * (1/((14*10^-2)^2+(D5*10^-2)^2)))</f>
        <v>2.5985335935189485E-3</v>
      </c>
      <c r="N43" s="3"/>
      <c r="O43" s="3"/>
      <c r="T43" s="12"/>
      <c r="U43" s="1">
        <f>U42+1</f>
        <v>-13</v>
      </c>
      <c r="V43" s="3">
        <f t="shared" ref="V43:V55" si="13">-(((1/100)*10^-3)/U5)*COS(M5)*M43</f>
        <v>1.4543580878930921E-9</v>
      </c>
      <c r="W43" s="3"/>
      <c r="X43" s="3"/>
    </row>
    <row r="44" spans="3:24" x14ac:dyDescent="0.35">
      <c r="C44" s="12"/>
      <c r="D44" s="1">
        <f t="shared" ref="D44:D60" si="14">D43+1</f>
        <v>-12</v>
      </c>
      <c r="E44" s="3">
        <f t="shared" si="11"/>
        <v>-0.63142634320956714</v>
      </c>
      <c r="F44" s="3"/>
      <c r="G44" s="3"/>
      <c r="K44" s="12"/>
      <c r="L44" s="1">
        <f t="shared" ref="L44:L60" si="15">L43+1</f>
        <v>-12</v>
      </c>
      <c r="M44" s="3">
        <f t="shared" si="12"/>
        <v>2.7694137860068734E-3</v>
      </c>
      <c r="N44" s="3"/>
      <c r="O44" s="3"/>
      <c r="T44" s="12"/>
      <c r="U44" s="1">
        <f t="shared" ref="U44:U60" si="16">U43+1</f>
        <v>-12</v>
      </c>
      <c r="V44" s="3">
        <f t="shared" si="13"/>
        <v>1.7895856342291491E-9</v>
      </c>
      <c r="W44" s="3"/>
      <c r="X44" s="3"/>
    </row>
    <row r="45" spans="3:24" x14ac:dyDescent="0.35">
      <c r="C45" s="12"/>
      <c r="D45" s="1">
        <f t="shared" si="14"/>
        <v>-11</v>
      </c>
      <c r="E45" s="3">
        <f t="shared" si="11"/>
        <v>-0.57736990595201398</v>
      </c>
      <c r="F45" s="3"/>
      <c r="G45" s="3"/>
      <c r="K45" s="12"/>
      <c r="L45" s="1">
        <f t="shared" si="15"/>
        <v>-11</v>
      </c>
      <c r="M45" s="3">
        <f t="shared" si="12"/>
        <v>2.9160096260202723E-3</v>
      </c>
      <c r="N45" s="3"/>
      <c r="O45" s="3"/>
      <c r="T45" s="12"/>
      <c r="U45" s="1">
        <f t="shared" si="16"/>
        <v>-11</v>
      </c>
      <c r="V45" s="3">
        <f t="shared" si="13"/>
        <v>2.1644285444836447E-9</v>
      </c>
      <c r="W45" s="3"/>
      <c r="X45" s="3"/>
    </row>
    <row r="46" spans="3:24" x14ac:dyDescent="0.35">
      <c r="C46" s="12"/>
      <c r="D46" s="1">
        <f t="shared" si="14"/>
        <v>-10</v>
      </c>
      <c r="E46" s="3">
        <f t="shared" si="11"/>
        <v>-0.52341810587480064</v>
      </c>
      <c r="F46" s="3"/>
      <c r="G46" s="3"/>
      <c r="K46" s="12"/>
      <c r="L46" s="1">
        <f t="shared" si="15"/>
        <v>-10</v>
      </c>
      <c r="M46" s="3">
        <f t="shared" si="12"/>
        <v>3.0431285225279107E-3</v>
      </c>
      <c r="N46" s="3"/>
      <c r="O46" s="3"/>
      <c r="T46" s="12"/>
      <c r="U46" s="1">
        <f t="shared" si="16"/>
        <v>-10</v>
      </c>
      <c r="V46" s="3">
        <f t="shared" si="13"/>
        <v>2.592976737294414E-9</v>
      </c>
      <c r="W46" s="3"/>
      <c r="X46" s="3"/>
    </row>
    <row r="47" spans="3:24" x14ac:dyDescent="0.35">
      <c r="C47" s="12"/>
      <c r="D47" s="1">
        <f t="shared" si="14"/>
        <v>-9</v>
      </c>
      <c r="E47" s="3">
        <f t="shared" si="11"/>
        <v>-0.47222141251541899</v>
      </c>
      <c r="F47" s="3"/>
      <c r="G47" s="3"/>
      <c r="K47" s="12"/>
      <c r="L47" s="1">
        <f t="shared" si="15"/>
        <v>-9</v>
      </c>
      <c r="M47" s="3">
        <f t="shared" si="12"/>
        <v>3.1481427501027929E-3</v>
      </c>
      <c r="N47" s="3"/>
      <c r="O47" s="3"/>
      <c r="T47" s="12"/>
      <c r="U47" s="1">
        <f t="shared" si="16"/>
        <v>-9</v>
      </c>
      <c r="V47" s="3">
        <f t="shared" si="13"/>
        <v>3.0833608633410421E-9</v>
      </c>
      <c r="W47" s="3"/>
      <c r="X47" s="3"/>
    </row>
    <row r="48" spans="3:24" x14ac:dyDescent="0.35">
      <c r="C48" s="12"/>
      <c r="D48" s="1">
        <f t="shared" si="14"/>
        <v>-8</v>
      </c>
      <c r="E48" s="3">
        <f t="shared" si="11"/>
        <v>-0.41844098109855887</v>
      </c>
      <c r="F48" s="3"/>
      <c r="G48" s="3"/>
      <c r="K48" s="12"/>
      <c r="L48" s="1">
        <f t="shared" si="15"/>
        <v>-8</v>
      </c>
      <c r="M48" s="3">
        <f t="shared" si="12"/>
        <v>3.2437285356477427E-3</v>
      </c>
      <c r="N48" s="3"/>
      <c r="O48" s="3"/>
      <c r="T48" s="12"/>
      <c r="U48" s="1">
        <f t="shared" si="16"/>
        <v>-8</v>
      </c>
      <c r="V48" s="3">
        <f t="shared" si="13"/>
        <v>3.6826211845414082E-9</v>
      </c>
      <c r="W48" s="3"/>
      <c r="X48" s="3"/>
    </row>
    <row r="49" spans="3:24" x14ac:dyDescent="0.35">
      <c r="C49" s="12"/>
      <c r="D49" s="1">
        <f t="shared" si="14"/>
        <v>-7</v>
      </c>
      <c r="E49" s="3">
        <f t="shared" si="11"/>
        <v>-0.36565237242299348</v>
      </c>
      <c r="F49" s="3"/>
      <c r="G49" s="3"/>
      <c r="K49" s="12"/>
      <c r="L49" s="1">
        <f t="shared" si="15"/>
        <v>-7</v>
      </c>
      <c r="M49" s="3">
        <f t="shared" si="12"/>
        <v>3.3241124765726678E-3</v>
      </c>
      <c r="N49" s="3"/>
      <c r="O49" s="3"/>
      <c r="T49" s="12"/>
      <c r="U49" s="1">
        <f t="shared" si="16"/>
        <v>-7</v>
      </c>
      <c r="V49" s="3">
        <f t="shared" si="13"/>
        <v>4.4198895027624304E-9</v>
      </c>
      <c r="W49" s="3"/>
      <c r="X49" s="3"/>
    </row>
    <row r="50" spans="3:24" x14ac:dyDescent="0.35">
      <c r="C50" s="12"/>
      <c r="D50" s="1">
        <f t="shared" si="14"/>
        <v>-6</v>
      </c>
      <c r="E50" s="3">
        <f t="shared" si="11"/>
        <v>-0.3121532889704467</v>
      </c>
      <c r="F50" s="3"/>
      <c r="G50" s="3"/>
      <c r="K50" s="12"/>
      <c r="L50" s="1">
        <f t="shared" si="15"/>
        <v>-6</v>
      </c>
      <c r="M50" s="3">
        <f t="shared" si="12"/>
        <v>3.392970532287464E-3</v>
      </c>
      <c r="N50" s="3"/>
      <c r="O50" s="3"/>
      <c r="T50" s="12"/>
      <c r="U50" s="1">
        <f t="shared" si="16"/>
        <v>-6</v>
      </c>
      <c r="V50" s="3">
        <f t="shared" si="13"/>
        <v>5.3723828820531715E-9</v>
      </c>
      <c r="W50" s="3"/>
      <c r="X50" s="3"/>
    </row>
    <row r="51" spans="3:24" x14ac:dyDescent="0.35">
      <c r="C51" s="12"/>
      <c r="D51" s="1">
        <f t="shared" si="14"/>
        <v>-5</v>
      </c>
      <c r="E51" s="3">
        <f t="shared" si="11"/>
        <v>-0.26195063167457378</v>
      </c>
      <c r="F51" s="3"/>
      <c r="G51" s="3"/>
      <c r="K51" s="12"/>
      <c r="L51" s="1">
        <f t="shared" si="15"/>
        <v>-5</v>
      </c>
      <c r="M51" s="3">
        <f t="shared" si="12"/>
        <v>3.446718837823339E-3</v>
      </c>
      <c r="N51" s="3"/>
      <c r="O51" s="3"/>
      <c r="T51" s="12"/>
      <c r="U51" s="1">
        <f t="shared" si="16"/>
        <v>-5</v>
      </c>
      <c r="V51" s="3">
        <f t="shared" si="13"/>
        <v>6.6527276183235123E-9</v>
      </c>
      <c r="W51" s="3"/>
      <c r="X51" s="3"/>
    </row>
    <row r="52" spans="3:24" x14ac:dyDescent="0.35">
      <c r="C52" s="12"/>
      <c r="D52" s="1">
        <f t="shared" si="14"/>
        <v>-4</v>
      </c>
      <c r="E52" s="3">
        <f t="shared" si="11"/>
        <v>-0.20952908873087342</v>
      </c>
      <c r="F52" s="3">
        <f t="shared" si="11"/>
        <v>-0.62469504755442418</v>
      </c>
      <c r="G52" s="3"/>
      <c r="K52" s="12"/>
      <c r="L52" s="1">
        <f t="shared" si="15"/>
        <v>-4</v>
      </c>
      <c r="M52" s="3">
        <f t="shared" si="12"/>
        <v>3.4921514788478904E-3</v>
      </c>
      <c r="N52" s="3">
        <f t="shared" si="12"/>
        <v>2.7888171765822513E-3</v>
      </c>
      <c r="O52" s="3"/>
      <c r="T52" s="12"/>
      <c r="U52" s="1">
        <f t="shared" si="16"/>
        <v>-4</v>
      </c>
      <c r="V52" s="3">
        <f t="shared" si="13"/>
        <v>8.5365853658536592E-9</v>
      </c>
      <c r="W52" s="3">
        <f>-(((1/300)*10^-3)/U14)*COS(N14)*N52</f>
        <v>1.8147502903600469E-9</v>
      </c>
      <c r="X52" s="3"/>
    </row>
    <row r="53" spans="3:24" x14ac:dyDescent="0.35">
      <c r="C53" s="12"/>
      <c r="D53" s="1">
        <f t="shared" si="14"/>
        <v>-3</v>
      </c>
      <c r="E53" s="3">
        <f t="shared" ref="E53:E59" si="17">SIN(M15)</f>
        <v>-0.15523783399213353</v>
      </c>
      <c r="F53" s="3">
        <f t="shared" ref="F53:G59" si="18">SIN(N15)</f>
        <v>-0.4673073255844632</v>
      </c>
      <c r="G53" s="3"/>
      <c r="K53" s="12"/>
      <c r="L53" s="1">
        <f t="shared" si="15"/>
        <v>-3</v>
      </c>
      <c r="M53" s="3">
        <f t="shared" ref="M53:M58" si="19">SQRT(((0.05*10^-2)^2) * (1/((14*10^-2)^2+(D15*10^-2)^2)))</f>
        <v>3.5281325907303069E-3</v>
      </c>
      <c r="N53" s="3">
        <f t="shared" si="12"/>
        <v>3.1574819296247511E-3</v>
      </c>
      <c r="O53" s="3"/>
      <c r="T53" s="12"/>
      <c r="U53" s="1">
        <f t="shared" si="16"/>
        <v>-3</v>
      </c>
      <c r="V53" s="3">
        <f t="shared" si="13"/>
        <v>1.1617871605921795E-8</v>
      </c>
      <c r="W53" s="3">
        <f t="shared" ref="W53:W55" si="20">-(((1/300)*10^-3)/U15)*COS(N15)*N53</f>
        <v>3.1016819978376847E-9</v>
      </c>
      <c r="X53" s="3"/>
    </row>
    <row r="54" spans="3:24" x14ac:dyDescent="0.35">
      <c r="C54" s="12"/>
      <c r="D54" s="1">
        <f t="shared" si="14"/>
        <v>-2</v>
      </c>
      <c r="E54" s="3">
        <f t="shared" si="17"/>
        <v>-9.9503719020998901E-2</v>
      </c>
      <c r="F54" s="3">
        <f t="shared" si="18"/>
        <v>-0.30600918041312064</v>
      </c>
      <c r="G54" s="3">
        <f t="shared" si="18"/>
        <v>-0.62807831925006752</v>
      </c>
      <c r="K54" s="12"/>
      <c r="L54" s="1">
        <f t="shared" si="15"/>
        <v>-2</v>
      </c>
      <c r="M54" s="3">
        <f t="shared" si="19"/>
        <v>3.5537042507499607E-3</v>
      </c>
      <c r="N54" s="3">
        <f t="shared" si="12"/>
        <v>3.4001020045902296E-3</v>
      </c>
      <c r="O54" s="3">
        <f t="shared" ref="O54" si="21">SQRT(((0.05*10^-2)^2) * (1/((14*10^-2)^2+(F16*10^-2)^2)))</f>
        <v>2.779107607301184E-3</v>
      </c>
      <c r="T54" s="12"/>
      <c r="U54" s="1">
        <f t="shared" si="16"/>
        <v>-2</v>
      </c>
      <c r="V54" s="3">
        <f t="shared" si="13"/>
        <v>1.7680339462517678E-8</v>
      </c>
      <c r="W54" s="3">
        <f t="shared" si="20"/>
        <v>5.394990366088633E-9</v>
      </c>
      <c r="X54" s="3">
        <f>-(((1/600)*10^-3)/U16)*COS(O16)*O54</f>
        <v>1.8021357883571732E-9</v>
      </c>
    </row>
    <row r="55" spans="3:24" x14ac:dyDescent="0.35">
      <c r="C55" s="12"/>
      <c r="D55" s="1">
        <f t="shared" si="14"/>
        <v>-1</v>
      </c>
      <c r="E55" s="3">
        <f t="shared" si="17"/>
        <v>-4.9937616943892225E-2</v>
      </c>
      <c r="F55" s="3">
        <f t="shared" ref="F55:F57" si="22">SIN(N17)</f>
        <v>-0.14834045293024464</v>
      </c>
      <c r="G55" s="3">
        <f t="shared" ref="G55:G57" si="23">SIN(O17)</f>
        <v>-0.3121532889704467</v>
      </c>
      <c r="K55" s="12"/>
      <c r="L55" s="1">
        <f t="shared" si="15"/>
        <v>-1</v>
      </c>
      <c r="M55" s="3">
        <f t="shared" si="19"/>
        <v>3.566972638849445E-3</v>
      </c>
      <c r="N55" s="3">
        <f t="shared" si="12"/>
        <v>3.5319155459582053E-3</v>
      </c>
      <c r="O55" s="3">
        <f t="shared" ref="O55:O57" si="24">SQRT(((0.05*10^-2)^2) * (1/((14*10^-2)^2+(F17*10^-2)^2)))</f>
        <v>3.392970532287464E-3</v>
      </c>
      <c r="T55" s="12"/>
      <c r="U55" s="1">
        <f t="shared" si="16"/>
        <v>-1</v>
      </c>
      <c r="V55" s="3">
        <f t="shared" si="13"/>
        <v>3.5625222657641609E-8</v>
      </c>
      <c r="W55" s="3">
        <f t="shared" si="20"/>
        <v>1.16427989288625E-8</v>
      </c>
      <c r="X55" s="3">
        <f>-(((1/600)*10^-3)/U17)*COS(O17)*O55</f>
        <v>5.3723828820531715E-9</v>
      </c>
    </row>
    <row r="56" spans="3:24" x14ac:dyDescent="0.35">
      <c r="C56" s="12"/>
      <c r="D56" s="1">
        <f>1</f>
        <v>1</v>
      </c>
      <c r="E56" s="3">
        <f t="shared" si="17"/>
        <v>4.9937616943892225E-2</v>
      </c>
      <c r="F56" s="3">
        <f t="shared" si="22"/>
        <v>0.14834045293024464</v>
      </c>
      <c r="G56" s="3">
        <f t="shared" si="23"/>
        <v>0.3121532889704467</v>
      </c>
      <c r="K56" s="12"/>
      <c r="L56" s="1">
        <f>1</f>
        <v>1</v>
      </c>
      <c r="M56" s="3">
        <f t="shared" si="19"/>
        <v>3.566972638849445E-3</v>
      </c>
      <c r="N56" s="3">
        <f t="shared" si="12"/>
        <v>3.5319155459582053E-3</v>
      </c>
      <c r="O56" s="3">
        <f t="shared" si="24"/>
        <v>3.392970532287464E-3</v>
      </c>
      <c r="T56" s="12"/>
      <c r="U56" s="1">
        <f>1</f>
        <v>1</v>
      </c>
      <c r="V56" s="3">
        <f t="shared" ref="V56:V69" si="25">(((1/100)*10^-3)/U18)*COS(M18)*M56</f>
        <v>3.5625222657641609E-8</v>
      </c>
      <c r="W56" s="3">
        <f t="shared" ref="W56:W59" si="26">(((1/300)*10^-3)/U18)*COS(N18)*N56</f>
        <v>1.16427989288625E-8</v>
      </c>
      <c r="X56" s="3">
        <f t="shared" ref="X56:X57" si="27">(((1/600)*10^-3)/U18)*COS(O18)*O56</f>
        <v>5.3723828820531715E-9</v>
      </c>
    </row>
    <row r="57" spans="3:24" x14ac:dyDescent="0.35">
      <c r="C57" s="12"/>
      <c r="D57" s="1">
        <f t="shared" si="14"/>
        <v>2</v>
      </c>
      <c r="E57" s="3">
        <f t="shared" si="17"/>
        <v>9.9503719020998901E-2</v>
      </c>
      <c r="F57" s="3">
        <f t="shared" si="22"/>
        <v>0.30600918041312064</v>
      </c>
      <c r="G57" s="3">
        <f t="shared" si="23"/>
        <v>0.62807831925006752</v>
      </c>
      <c r="K57" s="12"/>
      <c r="L57" s="1">
        <f t="shared" si="15"/>
        <v>2</v>
      </c>
      <c r="M57" s="3">
        <f t="shared" si="19"/>
        <v>3.5537042507499607E-3</v>
      </c>
      <c r="N57" s="3">
        <f t="shared" si="12"/>
        <v>3.4001020045902296E-3</v>
      </c>
      <c r="O57" s="3">
        <f t="shared" si="24"/>
        <v>2.779107607301184E-3</v>
      </c>
      <c r="T57" s="12"/>
      <c r="U57" s="1">
        <f t="shared" si="16"/>
        <v>2</v>
      </c>
      <c r="V57" s="3">
        <f t="shared" si="25"/>
        <v>1.7680339462517678E-8</v>
      </c>
      <c r="W57" s="3">
        <f t="shared" si="26"/>
        <v>5.394990366088633E-9</v>
      </c>
      <c r="X57" s="3">
        <f t="shared" si="27"/>
        <v>1.8021357883571732E-9</v>
      </c>
    </row>
    <row r="58" spans="3:24" x14ac:dyDescent="0.35">
      <c r="C58" s="12"/>
      <c r="D58" s="1">
        <f t="shared" si="14"/>
        <v>3</v>
      </c>
      <c r="E58" s="3">
        <f t="shared" si="17"/>
        <v>0.15523783399213353</v>
      </c>
      <c r="F58" s="3">
        <f t="shared" si="18"/>
        <v>0.4673073255844632</v>
      </c>
      <c r="G58" s="3"/>
      <c r="K58" s="12"/>
      <c r="L58" s="1">
        <f t="shared" si="15"/>
        <v>3</v>
      </c>
      <c r="M58" s="3">
        <f t="shared" si="19"/>
        <v>3.5281325907303069E-3</v>
      </c>
      <c r="N58" s="3">
        <f t="shared" si="12"/>
        <v>3.1574819296247511E-3</v>
      </c>
      <c r="O58" s="3"/>
      <c r="T58" s="12"/>
      <c r="U58" s="1">
        <f t="shared" si="16"/>
        <v>3</v>
      </c>
      <c r="V58" s="3">
        <f t="shared" si="25"/>
        <v>1.1617871605921795E-8</v>
      </c>
      <c r="W58" s="3">
        <f t="shared" si="26"/>
        <v>3.1016819978376847E-9</v>
      </c>
      <c r="X58" s="3"/>
    </row>
    <row r="59" spans="3:24" x14ac:dyDescent="0.35">
      <c r="C59" s="12"/>
      <c r="D59" s="1">
        <f t="shared" si="14"/>
        <v>4</v>
      </c>
      <c r="E59" s="3">
        <f t="shared" si="17"/>
        <v>0.20952908873087342</v>
      </c>
      <c r="F59" s="3">
        <f t="shared" si="18"/>
        <v>0.62469504755442418</v>
      </c>
      <c r="G59" s="3"/>
      <c r="K59" s="12"/>
      <c r="L59" s="1">
        <f t="shared" si="15"/>
        <v>4</v>
      </c>
      <c r="M59" s="3">
        <f t="shared" si="12"/>
        <v>3.4921514788478904E-3</v>
      </c>
      <c r="N59" s="3">
        <f t="shared" si="12"/>
        <v>2.7888171765822513E-3</v>
      </c>
      <c r="O59" s="3"/>
      <c r="T59" s="12"/>
      <c r="U59" s="1">
        <f t="shared" si="16"/>
        <v>4</v>
      </c>
      <c r="V59" s="3">
        <f t="shared" si="25"/>
        <v>8.5365853658536592E-9</v>
      </c>
      <c r="W59" s="3">
        <f t="shared" si="26"/>
        <v>1.8147502903600469E-9</v>
      </c>
      <c r="X59" s="3"/>
    </row>
    <row r="60" spans="3:24" x14ac:dyDescent="0.35">
      <c r="C60" s="12"/>
      <c r="D60" s="1">
        <f t="shared" si="14"/>
        <v>5</v>
      </c>
      <c r="E60" s="3">
        <f t="shared" si="11"/>
        <v>0.26195063167457378</v>
      </c>
      <c r="F60" s="3"/>
      <c r="G60" s="3"/>
      <c r="K60" s="12"/>
      <c r="L60" s="1">
        <f t="shared" si="15"/>
        <v>5</v>
      </c>
      <c r="M60" s="3">
        <f t="shared" si="12"/>
        <v>3.446718837823339E-3</v>
      </c>
      <c r="N60" s="3"/>
      <c r="O60" s="3"/>
      <c r="T60" s="12"/>
      <c r="U60" s="1">
        <f t="shared" si="16"/>
        <v>5</v>
      </c>
      <c r="V60" s="3">
        <f t="shared" si="25"/>
        <v>6.6527276183235123E-9</v>
      </c>
      <c r="W60" s="3"/>
      <c r="X60" s="3"/>
    </row>
    <row r="61" spans="3:24" x14ac:dyDescent="0.35">
      <c r="C61" s="12"/>
      <c r="D61" s="1">
        <f>D60+1</f>
        <v>6</v>
      </c>
      <c r="E61" s="3">
        <f t="shared" si="11"/>
        <v>0.3121532889704467</v>
      </c>
      <c r="F61" s="3"/>
      <c r="G61" s="3"/>
      <c r="K61" s="12"/>
      <c r="L61" s="1">
        <f>L60+1</f>
        <v>6</v>
      </c>
      <c r="M61" s="3">
        <f t="shared" si="12"/>
        <v>3.392970532287464E-3</v>
      </c>
      <c r="N61" s="3"/>
      <c r="O61" s="3"/>
      <c r="T61" s="12"/>
      <c r="U61" s="1">
        <f>U60+1</f>
        <v>6</v>
      </c>
      <c r="V61" s="3">
        <f t="shared" si="25"/>
        <v>5.3723828820531715E-9</v>
      </c>
      <c r="W61" s="3"/>
      <c r="X61" s="3"/>
    </row>
    <row r="62" spans="3:24" x14ac:dyDescent="0.35">
      <c r="C62" s="12"/>
      <c r="D62" s="1">
        <f t="shared" ref="D62:D66" si="28">D61+1</f>
        <v>7</v>
      </c>
      <c r="E62" s="3">
        <f t="shared" si="11"/>
        <v>0.36565237242299348</v>
      </c>
      <c r="F62" s="3"/>
      <c r="G62" s="3"/>
      <c r="K62" s="12"/>
      <c r="L62" s="1">
        <f t="shared" ref="L62:L66" si="29">L61+1</f>
        <v>7</v>
      </c>
      <c r="M62" s="3">
        <f t="shared" si="12"/>
        <v>3.3241124765726678E-3</v>
      </c>
      <c r="N62" s="3"/>
      <c r="O62" s="3"/>
      <c r="T62" s="12"/>
      <c r="U62" s="1">
        <f t="shared" ref="U62:U66" si="30">U61+1</f>
        <v>7</v>
      </c>
      <c r="V62" s="3">
        <f t="shared" si="25"/>
        <v>4.4198895027624304E-9</v>
      </c>
      <c r="W62" s="3"/>
      <c r="X62" s="3"/>
    </row>
    <row r="63" spans="3:24" x14ac:dyDescent="0.35">
      <c r="C63" s="12"/>
      <c r="D63" s="1">
        <f t="shared" si="28"/>
        <v>8</v>
      </c>
      <c r="E63" s="3">
        <f t="shared" si="11"/>
        <v>0.41844098109855887</v>
      </c>
      <c r="F63" s="3"/>
      <c r="G63" s="3"/>
      <c r="K63" s="12"/>
      <c r="L63" s="1">
        <f t="shared" si="29"/>
        <v>8</v>
      </c>
      <c r="M63" s="3">
        <f t="shared" si="12"/>
        <v>3.2437285356477427E-3</v>
      </c>
      <c r="N63" s="3"/>
      <c r="O63" s="3"/>
      <c r="T63" s="12"/>
      <c r="U63" s="1">
        <f t="shared" si="30"/>
        <v>8</v>
      </c>
      <c r="V63" s="3">
        <f t="shared" si="25"/>
        <v>3.6826211845414082E-9</v>
      </c>
      <c r="W63" s="3"/>
      <c r="X63" s="3"/>
    </row>
    <row r="64" spans="3:24" x14ac:dyDescent="0.35">
      <c r="C64" s="12"/>
      <c r="D64" s="1">
        <f t="shared" si="28"/>
        <v>9</v>
      </c>
      <c r="E64" s="3">
        <f t="shared" si="11"/>
        <v>0.47222141251541899</v>
      </c>
      <c r="F64" s="3"/>
      <c r="G64" s="3"/>
      <c r="K64" s="12"/>
      <c r="L64" s="1">
        <f t="shared" si="29"/>
        <v>9</v>
      </c>
      <c r="M64" s="3">
        <f t="shared" si="12"/>
        <v>3.1481427501027929E-3</v>
      </c>
      <c r="N64" s="3"/>
      <c r="O64" s="3"/>
      <c r="T64" s="12"/>
      <c r="U64" s="1">
        <f t="shared" si="30"/>
        <v>9</v>
      </c>
      <c r="V64" s="3">
        <f t="shared" si="25"/>
        <v>3.0833608633410421E-9</v>
      </c>
      <c r="W64" s="3"/>
      <c r="X64" s="3"/>
    </row>
    <row r="65" spans="3:24" x14ac:dyDescent="0.35">
      <c r="C65" s="12"/>
      <c r="D65" s="1">
        <f t="shared" si="28"/>
        <v>10</v>
      </c>
      <c r="E65" s="3">
        <f t="shared" si="11"/>
        <v>0.52341810587480064</v>
      </c>
      <c r="F65" s="3"/>
      <c r="G65" s="3"/>
      <c r="K65" s="12"/>
      <c r="L65" s="1">
        <f t="shared" si="29"/>
        <v>10</v>
      </c>
      <c r="M65" s="3">
        <f t="shared" si="12"/>
        <v>3.0431285225279107E-3</v>
      </c>
      <c r="N65" s="3"/>
      <c r="O65" s="3"/>
      <c r="T65" s="12"/>
      <c r="U65" s="1">
        <f t="shared" si="30"/>
        <v>10</v>
      </c>
      <c r="V65" s="3">
        <f t="shared" si="25"/>
        <v>2.592976737294414E-9</v>
      </c>
      <c r="W65" s="3"/>
      <c r="X65" s="3"/>
    </row>
    <row r="66" spans="3:24" x14ac:dyDescent="0.35">
      <c r="C66" s="12"/>
      <c r="D66" s="1">
        <f t="shared" si="28"/>
        <v>11</v>
      </c>
      <c r="E66" s="3">
        <f t="shared" si="11"/>
        <v>0.57736990595201398</v>
      </c>
      <c r="F66" s="3"/>
      <c r="G66" s="3"/>
      <c r="K66" s="12"/>
      <c r="L66" s="1">
        <f t="shared" si="29"/>
        <v>11</v>
      </c>
      <c r="M66" s="3">
        <f t="shared" si="12"/>
        <v>2.9160096260202723E-3</v>
      </c>
      <c r="N66" s="3"/>
      <c r="O66" s="3"/>
      <c r="T66" s="12"/>
      <c r="U66" s="1">
        <f t="shared" si="30"/>
        <v>11</v>
      </c>
      <c r="V66" s="3">
        <f t="shared" si="25"/>
        <v>2.1644285444836447E-9</v>
      </c>
      <c r="W66" s="3"/>
      <c r="X66" s="3"/>
    </row>
    <row r="67" spans="3:24" x14ac:dyDescent="0.35">
      <c r="C67" s="12"/>
      <c r="D67" s="1">
        <f>D66+1</f>
        <v>12</v>
      </c>
      <c r="E67" s="3">
        <f t="shared" si="11"/>
        <v>0.63142634320956714</v>
      </c>
      <c r="F67" s="3"/>
      <c r="G67" s="3"/>
      <c r="K67" s="12"/>
      <c r="L67" s="1">
        <f>L66+1</f>
        <v>12</v>
      </c>
      <c r="M67" s="3">
        <f t="shared" si="12"/>
        <v>2.7694137860068734E-3</v>
      </c>
      <c r="N67" s="3"/>
      <c r="O67" s="3"/>
      <c r="T67" s="12"/>
      <c r="U67" s="1">
        <f>U66+1</f>
        <v>12</v>
      </c>
      <c r="V67" s="3">
        <f t="shared" si="25"/>
        <v>1.7895856342291491E-9</v>
      </c>
      <c r="W67" s="3"/>
      <c r="X67" s="3"/>
    </row>
    <row r="68" spans="3:24" x14ac:dyDescent="0.35">
      <c r="C68" s="12"/>
      <c r="D68" s="1">
        <f t="shared" ref="D68:D69" si="31">D67+1</f>
        <v>13</v>
      </c>
      <c r="E68" s="3">
        <f t="shared" si="11"/>
        <v>0.68601286868900235</v>
      </c>
      <c r="F68" s="3"/>
      <c r="G68" s="3"/>
      <c r="K68" s="12"/>
      <c r="L68" s="1">
        <f t="shared" ref="L68:L69" si="32">L67+1</f>
        <v>13</v>
      </c>
      <c r="M68" s="3">
        <f t="shared" si="12"/>
        <v>2.5985335935189485E-3</v>
      </c>
      <c r="N68" s="3"/>
      <c r="O68" s="3"/>
      <c r="T68" s="12"/>
      <c r="U68" s="1">
        <f t="shared" ref="U68:U69" si="33">U67+1</f>
        <v>13</v>
      </c>
      <c r="V68" s="3">
        <f t="shared" si="25"/>
        <v>1.4543580878930921E-9</v>
      </c>
      <c r="W68" s="3"/>
      <c r="X68" s="3"/>
    </row>
    <row r="69" spans="3:24" x14ac:dyDescent="0.35">
      <c r="C69" s="13"/>
      <c r="D69" s="1">
        <f t="shared" si="31"/>
        <v>14</v>
      </c>
      <c r="E69" s="3">
        <f t="shared" si="11"/>
        <v>0.7377543151132705</v>
      </c>
      <c r="F69" s="3"/>
      <c r="G69" s="3"/>
      <c r="K69" s="13"/>
      <c r="L69" s="1">
        <f t="shared" si="32"/>
        <v>14</v>
      </c>
      <c r="M69" s="3">
        <f t="shared" si="12"/>
        <v>2.4109618140956551E-3</v>
      </c>
      <c r="N69" s="3"/>
      <c r="O69" s="3"/>
      <c r="T69" s="13"/>
      <c r="U69" s="1">
        <f t="shared" si="33"/>
        <v>14</v>
      </c>
      <c r="V69" s="3">
        <f t="shared" si="25"/>
        <v>1.1625473738054826E-9</v>
      </c>
      <c r="W69" s="3"/>
      <c r="X69" s="3"/>
    </row>
    <row r="70" spans="3:24" x14ac:dyDescent="0.35">
      <c r="T70" s="5" t="s">
        <v>9</v>
      </c>
      <c r="U70" s="5"/>
      <c r="V70" s="5"/>
      <c r="W70" s="5"/>
      <c r="X70" s="3">
        <f>AVERAGE(V42:X69)</f>
        <v>6.7481818887110662E-9</v>
      </c>
    </row>
    <row r="72" spans="3:24" x14ac:dyDescent="0.35">
      <c r="K72" s="6" t="s">
        <v>6</v>
      </c>
      <c r="L72" s="7"/>
      <c r="M72" s="10" t="s">
        <v>12</v>
      </c>
      <c r="N72" s="10"/>
      <c r="O72" s="10"/>
      <c r="W72">
        <f>MAX(V42:X69)*10^9</f>
        <v>35.625222657641608</v>
      </c>
    </row>
    <row r="73" spans="3:24" x14ac:dyDescent="0.35">
      <c r="K73" s="8"/>
      <c r="L73" s="9"/>
      <c r="M73" s="2" t="s">
        <v>1</v>
      </c>
      <c r="N73" s="2" t="s">
        <v>2</v>
      </c>
      <c r="O73" s="2" t="s">
        <v>3</v>
      </c>
    </row>
    <row r="74" spans="3:24" x14ac:dyDescent="0.35">
      <c r="K74" s="11" t="s">
        <v>0</v>
      </c>
      <c r="L74" s="1">
        <v>-14</v>
      </c>
      <c r="M74" s="3">
        <f>COS(M4)*M42</f>
        <v>1.6275663233276758E-3</v>
      </c>
      <c r="N74" s="3"/>
      <c r="O74" s="3"/>
    </row>
    <row r="75" spans="3:24" x14ac:dyDescent="0.35">
      <c r="K75" s="12"/>
      <c r="L75" s="1">
        <f>L74+1</f>
        <v>-13</v>
      </c>
      <c r="M75" s="3">
        <f t="shared" ref="M75:O101" si="34">COS(M5)*M43</f>
        <v>1.8906655142610198E-3</v>
      </c>
      <c r="N75" s="3"/>
      <c r="O75" s="3"/>
    </row>
    <row r="76" spans="3:24" x14ac:dyDescent="0.35">
      <c r="K76" s="12"/>
      <c r="L76" s="1">
        <f t="shared" ref="L76:L92" si="35">L75+1</f>
        <v>-12</v>
      </c>
      <c r="M76" s="3">
        <f t="shared" si="34"/>
        <v>2.1475027610749786E-3</v>
      </c>
      <c r="N76" s="3"/>
      <c r="O76" s="3"/>
    </row>
    <row r="77" spans="3:24" x14ac:dyDescent="0.35">
      <c r="K77" s="12"/>
      <c r="L77" s="1">
        <f t="shared" si="35"/>
        <v>-11</v>
      </c>
      <c r="M77" s="3">
        <f t="shared" si="34"/>
        <v>2.3808713989320091E-3</v>
      </c>
      <c r="N77" s="3"/>
      <c r="O77" s="3"/>
    </row>
    <row r="78" spans="3:24" x14ac:dyDescent="0.35">
      <c r="K78" s="12"/>
      <c r="L78" s="1">
        <f t="shared" si="35"/>
        <v>-10</v>
      </c>
      <c r="M78" s="3">
        <f t="shared" si="34"/>
        <v>2.5929767372944138E-3</v>
      </c>
      <c r="N78" s="3"/>
      <c r="O78" s="3"/>
    </row>
    <row r="79" spans="3:24" x14ac:dyDescent="0.35">
      <c r="K79" s="12"/>
      <c r="L79" s="1">
        <f t="shared" si="35"/>
        <v>-9</v>
      </c>
      <c r="M79" s="3">
        <f t="shared" si="34"/>
        <v>2.7750247770069376E-3</v>
      </c>
      <c r="N79" s="3"/>
      <c r="O79" s="3"/>
    </row>
    <row r="80" spans="3:24" x14ac:dyDescent="0.35">
      <c r="K80" s="12"/>
      <c r="L80" s="1">
        <f t="shared" si="35"/>
        <v>-8</v>
      </c>
      <c r="M80" s="3">
        <f t="shared" si="34"/>
        <v>2.9460969476331265E-3</v>
      </c>
      <c r="N80" s="3"/>
      <c r="O80" s="3"/>
    </row>
    <row r="81" spans="11:15" x14ac:dyDescent="0.35">
      <c r="K81" s="12"/>
      <c r="L81" s="1">
        <f t="shared" si="35"/>
        <v>-7</v>
      </c>
      <c r="M81" s="3">
        <f t="shared" si="34"/>
        <v>3.0939226519337013E-3</v>
      </c>
      <c r="N81" s="3"/>
      <c r="O81" s="3"/>
    </row>
    <row r="82" spans="11:15" x14ac:dyDescent="0.35">
      <c r="K82" s="12"/>
      <c r="L82" s="1">
        <f t="shared" si="35"/>
        <v>-6</v>
      </c>
      <c r="M82" s="3">
        <f t="shared" si="34"/>
        <v>3.2234297292319022E-3</v>
      </c>
      <c r="N82" s="3"/>
      <c r="O82" s="3"/>
    </row>
    <row r="83" spans="11:15" x14ac:dyDescent="0.35">
      <c r="K83" s="12"/>
      <c r="L83" s="1">
        <f t="shared" si="35"/>
        <v>-5</v>
      </c>
      <c r="M83" s="3">
        <f t="shared" si="34"/>
        <v>3.3263638091617555E-3</v>
      </c>
      <c r="N83" s="3"/>
      <c r="O83" s="3"/>
    </row>
    <row r="84" spans="11:15" x14ac:dyDescent="0.35">
      <c r="K84" s="12"/>
      <c r="L84" s="1">
        <f t="shared" si="35"/>
        <v>-4</v>
      </c>
      <c r="M84" s="3">
        <f t="shared" si="34"/>
        <v>3.414634146341463E-3</v>
      </c>
      <c r="N84" s="3">
        <f>COS(N14)*N52</f>
        <v>2.1777003484320561E-3</v>
      </c>
      <c r="O84" s="3"/>
    </row>
    <row r="85" spans="11:15" x14ac:dyDescent="0.35">
      <c r="K85" s="12"/>
      <c r="L85" s="1">
        <f t="shared" si="35"/>
        <v>-3</v>
      </c>
      <c r="M85" s="3">
        <f t="shared" si="34"/>
        <v>3.4853614817765381E-3</v>
      </c>
      <c r="N85" s="3">
        <f t="shared" si="34"/>
        <v>2.7915137980539157E-3</v>
      </c>
      <c r="O85" s="3"/>
    </row>
    <row r="86" spans="11:15" x14ac:dyDescent="0.35">
      <c r="K86" s="12"/>
      <c r="L86" s="1">
        <f t="shared" si="35"/>
        <v>-2</v>
      </c>
      <c r="M86" s="3">
        <f t="shared" si="34"/>
        <v>3.5360678925035354E-3</v>
      </c>
      <c r="N86" s="3">
        <f t="shared" si="34"/>
        <v>3.2369942196531793E-3</v>
      </c>
      <c r="O86" s="3">
        <f t="shared" si="34"/>
        <v>2.1625629460286077E-3</v>
      </c>
    </row>
    <row r="87" spans="11:15" x14ac:dyDescent="0.35">
      <c r="K87" s="12"/>
      <c r="L87" s="1">
        <f t="shared" si="35"/>
        <v>-1</v>
      </c>
      <c r="M87" s="3">
        <f t="shared" si="34"/>
        <v>3.5625222657641605E-3</v>
      </c>
      <c r="N87" s="3">
        <f t="shared" ref="N87:O87" si="36">COS(N17)*N55</f>
        <v>3.4928396786587496E-3</v>
      </c>
      <c r="O87" s="3">
        <f t="shared" si="36"/>
        <v>3.2234297292319022E-3</v>
      </c>
    </row>
    <row r="88" spans="11:15" x14ac:dyDescent="0.35">
      <c r="K88" s="12"/>
      <c r="L88" s="1">
        <f>1</f>
        <v>1</v>
      </c>
      <c r="M88" s="3">
        <f t="shared" si="34"/>
        <v>3.5625222657641605E-3</v>
      </c>
      <c r="N88" s="3">
        <f t="shared" ref="N88:O88" si="37">COS(N18)*N56</f>
        <v>3.4928396786587496E-3</v>
      </c>
      <c r="O88" s="3">
        <f t="shared" si="37"/>
        <v>3.2234297292319022E-3</v>
      </c>
    </row>
    <row r="89" spans="11:15" x14ac:dyDescent="0.35">
      <c r="K89" s="12"/>
      <c r="L89" s="1">
        <f t="shared" si="35"/>
        <v>2</v>
      </c>
      <c r="M89" s="3">
        <f t="shared" si="34"/>
        <v>3.5360678925035354E-3</v>
      </c>
      <c r="N89" s="3">
        <f t="shared" ref="N89:O89" si="38">COS(N19)*N57</f>
        <v>3.2369942196531793E-3</v>
      </c>
      <c r="O89" s="3">
        <f t="shared" si="38"/>
        <v>2.1625629460286077E-3</v>
      </c>
    </row>
    <row r="90" spans="11:15" x14ac:dyDescent="0.35">
      <c r="K90" s="12"/>
      <c r="L90" s="1">
        <f t="shared" si="35"/>
        <v>3</v>
      </c>
      <c r="M90" s="3">
        <f t="shared" si="34"/>
        <v>3.4853614817765381E-3</v>
      </c>
      <c r="N90" s="3">
        <f t="shared" si="34"/>
        <v>2.7915137980539157E-3</v>
      </c>
      <c r="O90" s="3"/>
    </row>
    <row r="91" spans="11:15" x14ac:dyDescent="0.35">
      <c r="K91" s="12"/>
      <c r="L91" s="1">
        <f t="shared" si="35"/>
        <v>4</v>
      </c>
      <c r="M91" s="3">
        <f t="shared" si="34"/>
        <v>3.414634146341463E-3</v>
      </c>
      <c r="N91" s="3">
        <f t="shared" si="34"/>
        <v>2.1777003484320561E-3</v>
      </c>
      <c r="O91" s="3"/>
    </row>
    <row r="92" spans="11:15" x14ac:dyDescent="0.35">
      <c r="K92" s="12"/>
      <c r="L92" s="1">
        <f t="shared" si="35"/>
        <v>5</v>
      </c>
      <c r="M92" s="3">
        <f t="shared" si="34"/>
        <v>3.3263638091617555E-3</v>
      </c>
      <c r="N92" s="3"/>
      <c r="O92" s="3"/>
    </row>
    <row r="93" spans="11:15" x14ac:dyDescent="0.35">
      <c r="K93" s="12"/>
      <c r="L93" s="1">
        <f>L92+1</f>
        <v>6</v>
      </c>
      <c r="M93" s="3">
        <f t="shared" si="34"/>
        <v>3.2234297292319022E-3</v>
      </c>
      <c r="N93" s="3"/>
      <c r="O93" s="3"/>
    </row>
    <row r="94" spans="11:15" x14ac:dyDescent="0.35">
      <c r="K94" s="12"/>
      <c r="L94" s="1">
        <f t="shared" ref="L94:L98" si="39">L93+1</f>
        <v>7</v>
      </c>
      <c r="M94" s="3">
        <f t="shared" si="34"/>
        <v>3.0939226519337013E-3</v>
      </c>
      <c r="N94" s="3"/>
      <c r="O94" s="3"/>
    </row>
    <row r="95" spans="11:15" x14ac:dyDescent="0.35">
      <c r="K95" s="12"/>
      <c r="L95" s="1">
        <f t="shared" si="39"/>
        <v>8</v>
      </c>
      <c r="M95" s="3">
        <f t="shared" si="34"/>
        <v>2.9460969476331265E-3</v>
      </c>
      <c r="N95" s="3"/>
      <c r="O95" s="3"/>
    </row>
    <row r="96" spans="11:15" x14ac:dyDescent="0.35">
      <c r="K96" s="12"/>
      <c r="L96" s="1">
        <f t="shared" si="39"/>
        <v>9</v>
      </c>
      <c r="M96" s="3">
        <f t="shared" si="34"/>
        <v>2.7750247770069376E-3</v>
      </c>
      <c r="N96" s="3"/>
      <c r="O96" s="3"/>
    </row>
    <row r="97" spans="4:17" x14ac:dyDescent="0.35">
      <c r="K97" s="12"/>
      <c r="L97" s="1">
        <f t="shared" si="39"/>
        <v>10</v>
      </c>
      <c r="M97" s="3">
        <f t="shared" si="34"/>
        <v>2.5929767372944138E-3</v>
      </c>
      <c r="N97" s="3"/>
      <c r="O97" s="3"/>
    </row>
    <row r="98" spans="4:17" x14ac:dyDescent="0.35">
      <c r="K98" s="12"/>
      <c r="L98" s="1">
        <f t="shared" si="39"/>
        <v>11</v>
      </c>
      <c r="M98" s="3">
        <f t="shared" si="34"/>
        <v>2.3808713989320091E-3</v>
      </c>
      <c r="N98" s="3"/>
      <c r="O98" s="3"/>
    </row>
    <row r="99" spans="4:17" x14ac:dyDescent="0.35">
      <c r="K99" s="12"/>
      <c r="L99" s="1">
        <f>L98+1</f>
        <v>12</v>
      </c>
      <c r="M99" s="3">
        <f t="shared" si="34"/>
        <v>2.1475027610749786E-3</v>
      </c>
      <c r="N99" s="3"/>
      <c r="O99" s="3"/>
    </row>
    <row r="100" spans="4:17" x14ac:dyDescent="0.35">
      <c r="K100" s="12"/>
      <c r="L100" s="1">
        <f t="shared" ref="L100:L101" si="40">L99+1</f>
        <v>13</v>
      </c>
      <c r="M100" s="3">
        <f t="shared" si="34"/>
        <v>1.8906655142610198E-3</v>
      </c>
      <c r="N100" s="3"/>
      <c r="O100" s="3"/>
    </row>
    <row r="101" spans="4:17" x14ac:dyDescent="0.35">
      <c r="D101">
        <v>-14</v>
      </c>
      <c r="E101">
        <v>-0.7377543151132705</v>
      </c>
      <c r="F101">
        <v>1.6275663233276758E-3</v>
      </c>
      <c r="K101" s="13"/>
      <c r="L101" s="1">
        <f t="shared" si="40"/>
        <v>14</v>
      </c>
      <c r="M101" s="3">
        <f t="shared" si="34"/>
        <v>1.6275663233276758E-3</v>
      </c>
      <c r="N101" s="3"/>
      <c r="O101" s="3"/>
    </row>
    <row r="102" spans="4:17" x14ac:dyDescent="0.35">
      <c r="D102">
        <v>-13</v>
      </c>
      <c r="E102">
        <v>-0.68601286868900235</v>
      </c>
      <c r="F102">
        <v>1.8906655142610198E-3</v>
      </c>
    </row>
    <row r="103" spans="4:17" x14ac:dyDescent="0.35">
      <c r="D103">
        <v>-12</v>
      </c>
      <c r="E103">
        <v>-0.63142634320956714</v>
      </c>
      <c r="F103">
        <v>2.1475027610749786E-3</v>
      </c>
    </row>
    <row r="104" spans="4:17" x14ac:dyDescent="0.35">
      <c r="D104">
        <v>-11</v>
      </c>
      <c r="E104">
        <v>-0.57736990595201398</v>
      </c>
      <c r="F104">
        <v>2.3808713989320091E-3</v>
      </c>
    </row>
    <row r="105" spans="4:17" x14ac:dyDescent="0.35">
      <c r="D105">
        <v>-10</v>
      </c>
      <c r="E105">
        <v>-0.52341810587480064</v>
      </c>
      <c r="F105">
        <v>2.5929767372944138E-3</v>
      </c>
    </row>
    <row r="106" spans="4:17" x14ac:dyDescent="0.35">
      <c r="D106">
        <v>-9</v>
      </c>
      <c r="E106">
        <v>-0.47222141251541899</v>
      </c>
      <c r="F106">
        <v>2.7750247770069376E-3</v>
      </c>
    </row>
    <row r="107" spans="4:17" x14ac:dyDescent="0.35">
      <c r="D107">
        <v>-8</v>
      </c>
      <c r="E107">
        <v>-0.41844098109855887</v>
      </c>
      <c r="F107">
        <v>2.9460969476331265E-3</v>
      </c>
    </row>
    <row r="108" spans="4:17" x14ac:dyDescent="0.35">
      <c r="D108">
        <v>-7</v>
      </c>
      <c r="E108">
        <v>-0.36565237242299348</v>
      </c>
      <c r="F108">
        <v>3.0939226519337013E-3</v>
      </c>
      <c r="J108">
        <v>-4</v>
      </c>
      <c r="K108">
        <v>-0.62469504755442418</v>
      </c>
      <c r="L108">
        <v>2.1777003484320561E-3</v>
      </c>
      <c r="O108">
        <v>-2</v>
      </c>
      <c r="P108">
        <v>-0.62807831925006752</v>
      </c>
      <c r="Q108">
        <v>2.1625629460286077E-3</v>
      </c>
    </row>
    <row r="109" spans="4:17" x14ac:dyDescent="0.35">
      <c r="D109">
        <v>-6</v>
      </c>
      <c r="E109">
        <v>-0.3121532889704467</v>
      </c>
      <c r="F109">
        <v>3.2234297292319022E-3</v>
      </c>
      <c r="J109">
        <v>-3</v>
      </c>
      <c r="K109">
        <v>-0.4673073255844632</v>
      </c>
      <c r="L109">
        <v>2.7915137980539157E-3</v>
      </c>
      <c r="O109">
        <v>-1</v>
      </c>
      <c r="P109">
        <v>-0.3121532889704467</v>
      </c>
      <c r="Q109">
        <v>3.2234297292319022E-3</v>
      </c>
    </row>
    <row r="110" spans="4:17" x14ac:dyDescent="0.35">
      <c r="D110">
        <v>-5</v>
      </c>
      <c r="E110">
        <v>-0.26195063167457378</v>
      </c>
      <c r="F110">
        <v>3.3263638091617555E-3</v>
      </c>
      <c r="J110">
        <v>-2</v>
      </c>
      <c r="K110">
        <v>-0.30600918041312064</v>
      </c>
      <c r="L110">
        <v>3.2369942196531793E-3</v>
      </c>
      <c r="O110">
        <v>1</v>
      </c>
      <c r="P110">
        <v>0.3121532889704467</v>
      </c>
      <c r="Q110">
        <v>3.2234297292319022E-3</v>
      </c>
    </row>
    <row r="111" spans="4:17" x14ac:dyDescent="0.35">
      <c r="D111">
        <v>-4</v>
      </c>
      <c r="E111">
        <v>-0.20952908873087342</v>
      </c>
      <c r="F111">
        <v>3.414634146341463E-3</v>
      </c>
      <c r="J111">
        <v>-1</v>
      </c>
      <c r="K111">
        <v>-0.14834045293024464</v>
      </c>
      <c r="L111">
        <v>3.4928396786587496E-3</v>
      </c>
      <c r="O111">
        <v>2</v>
      </c>
      <c r="P111">
        <v>0.62807831925006752</v>
      </c>
      <c r="Q111">
        <v>2.1625629460286077E-3</v>
      </c>
    </row>
    <row r="112" spans="4:17" x14ac:dyDescent="0.35">
      <c r="D112">
        <v>-3</v>
      </c>
      <c r="E112">
        <v>-0.15523783399213353</v>
      </c>
      <c r="F112">
        <v>3.4853614817765381E-3</v>
      </c>
      <c r="J112">
        <v>1</v>
      </c>
      <c r="K112">
        <v>0.14834045293024464</v>
      </c>
      <c r="L112">
        <v>3.4928396786587496E-3</v>
      </c>
    </row>
    <row r="113" spans="4:12" x14ac:dyDescent="0.35">
      <c r="D113">
        <v>-2</v>
      </c>
      <c r="E113">
        <v>-9.9503719020998901E-2</v>
      </c>
      <c r="F113">
        <v>3.5360678925035354E-3</v>
      </c>
      <c r="J113">
        <v>2</v>
      </c>
      <c r="K113">
        <v>0.30600918041312064</v>
      </c>
      <c r="L113">
        <v>3.2369942196531793E-3</v>
      </c>
    </row>
    <row r="114" spans="4:12" x14ac:dyDescent="0.35">
      <c r="D114">
        <v>-1</v>
      </c>
      <c r="E114">
        <v>-4.9937616943892225E-2</v>
      </c>
      <c r="F114">
        <v>3.5625222657641605E-3</v>
      </c>
      <c r="J114">
        <v>3</v>
      </c>
      <c r="K114">
        <v>0.4673073255844632</v>
      </c>
      <c r="L114">
        <v>2.7915137980539157E-3</v>
      </c>
    </row>
    <row r="115" spans="4:12" x14ac:dyDescent="0.35">
      <c r="D115">
        <v>1</v>
      </c>
      <c r="E115">
        <v>4.9937616943892225E-2</v>
      </c>
      <c r="F115">
        <v>3.5625222657641605E-3</v>
      </c>
      <c r="J115">
        <v>4</v>
      </c>
      <c r="K115">
        <v>0.62469504755442418</v>
      </c>
      <c r="L115">
        <v>2.1777003484320561E-3</v>
      </c>
    </row>
    <row r="116" spans="4:12" x14ac:dyDescent="0.35">
      <c r="D116">
        <v>2</v>
      </c>
      <c r="E116">
        <v>9.9503719020998901E-2</v>
      </c>
      <c r="F116">
        <v>3.5360678925035354E-3</v>
      </c>
    </row>
    <row r="117" spans="4:12" x14ac:dyDescent="0.35">
      <c r="D117">
        <v>3</v>
      </c>
      <c r="E117">
        <v>0.15523783399213353</v>
      </c>
      <c r="F117">
        <v>3.4853614817765381E-3</v>
      </c>
    </row>
    <row r="118" spans="4:12" x14ac:dyDescent="0.35">
      <c r="D118">
        <v>4</v>
      </c>
      <c r="E118">
        <v>0.20952908873087342</v>
      </c>
      <c r="F118">
        <v>3.414634146341463E-3</v>
      </c>
    </row>
    <row r="119" spans="4:12" x14ac:dyDescent="0.35">
      <c r="D119">
        <v>5</v>
      </c>
      <c r="E119">
        <v>0.26195063167457378</v>
      </c>
      <c r="F119">
        <v>3.3263638091617555E-3</v>
      </c>
    </row>
    <row r="120" spans="4:12" x14ac:dyDescent="0.35">
      <c r="D120">
        <v>6</v>
      </c>
      <c r="E120">
        <v>0.3121532889704467</v>
      </c>
      <c r="F120">
        <v>3.2234297292319022E-3</v>
      </c>
    </row>
    <row r="121" spans="4:12" x14ac:dyDescent="0.35">
      <c r="D121">
        <v>7</v>
      </c>
      <c r="E121">
        <v>0.36565237242299348</v>
      </c>
      <c r="F121">
        <v>3.0939226519337013E-3</v>
      </c>
    </row>
    <row r="122" spans="4:12" x14ac:dyDescent="0.35">
      <c r="D122">
        <v>8</v>
      </c>
      <c r="E122">
        <v>0.41844098109855887</v>
      </c>
      <c r="F122">
        <v>2.9460969476331265E-3</v>
      </c>
    </row>
    <row r="123" spans="4:12" x14ac:dyDescent="0.35">
      <c r="D123">
        <v>9</v>
      </c>
      <c r="E123">
        <v>0.47222141251541899</v>
      </c>
      <c r="F123">
        <v>2.7750247770069376E-3</v>
      </c>
    </row>
    <row r="124" spans="4:12" x14ac:dyDescent="0.35">
      <c r="D124">
        <v>10</v>
      </c>
      <c r="E124">
        <v>0.52341810587480064</v>
      </c>
      <c r="F124">
        <v>2.5929767372944138E-3</v>
      </c>
    </row>
    <row r="125" spans="4:12" x14ac:dyDescent="0.35">
      <c r="D125">
        <v>11</v>
      </c>
      <c r="E125">
        <v>0.57736990595201398</v>
      </c>
      <c r="F125">
        <v>2.3808713989320091E-3</v>
      </c>
    </row>
    <row r="126" spans="4:12" x14ac:dyDescent="0.35">
      <c r="D126">
        <v>12</v>
      </c>
      <c r="E126">
        <v>0.63142634320956714</v>
      </c>
      <c r="F126">
        <v>2.1475027610749786E-3</v>
      </c>
    </row>
    <row r="127" spans="4:12" x14ac:dyDescent="0.35">
      <c r="D127">
        <v>13</v>
      </c>
      <c r="E127">
        <v>0.68601286868900235</v>
      </c>
      <c r="F127">
        <v>1.8906655142610198E-3</v>
      </c>
    </row>
    <row r="128" spans="4:12" x14ac:dyDescent="0.35">
      <c r="D128">
        <v>14</v>
      </c>
      <c r="E128">
        <v>0.7377543151132705</v>
      </c>
      <c r="F128">
        <v>1.6275663233276758E-3</v>
      </c>
    </row>
  </sheetData>
  <mergeCells count="22">
    <mergeCell ref="T2:U3"/>
    <mergeCell ref="V2:X2"/>
    <mergeCell ref="T4:T31"/>
    <mergeCell ref="C42:C69"/>
    <mergeCell ref="K40:L41"/>
    <mergeCell ref="M40:O40"/>
    <mergeCell ref="K42:K69"/>
    <mergeCell ref="C40:D41"/>
    <mergeCell ref="E40:G40"/>
    <mergeCell ref="B4:B31"/>
    <mergeCell ref="D2:F2"/>
    <mergeCell ref="B2:C3"/>
    <mergeCell ref="M2:O2"/>
    <mergeCell ref="K2:L3"/>
    <mergeCell ref="K4:K31"/>
    <mergeCell ref="T70:W70"/>
    <mergeCell ref="K72:L73"/>
    <mergeCell ref="M72:O72"/>
    <mergeCell ref="K74:K101"/>
    <mergeCell ref="T40:U41"/>
    <mergeCell ref="V40:X40"/>
    <mergeCell ref="T42:T6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Allpass</dc:creator>
  <cp:lastModifiedBy>Samuel Allpass</cp:lastModifiedBy>
  <dcterms:created xsi:type="dcterms:W3CDTF">2023-10-06T02:01:30Z</dcterms:created>
  <dcterms:modified xsi:type="dcterms:W3CDTF">2023-10-12T03:24:14Z</dcterms:modified>
</cp:coreProperties>
</file>