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C\"/>
    </mc:Choice>
  </mc:AlternateContent>
  <xr:revisionPtr revIDLastSave="0" documentId="13_ncr:1_{628AA659-EB1F-47A5-A9B8-6C878E6CDE00}" xr6:coauthVersionLast="47" xr6:coauthVersionMax="47" xr10:uidLastSave="{00000000-0000-0000-0000-000000000000}"/>
  <bookViews>
    <workbookView xWindow="-108" yWindow="-108" windowWidth="23256" windowHeight="12456" xr2:uid="{CE3A6FF1-4B98-4F04-AD0F-4CAFAAA00295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F16" i="1"/>
  <c r="F15" i="1"/>
  <c r="C17" i="1"/>
  <c r="C20" i="1" s="1"/>
  <c r="C16" i="1"/>
  <c r="F19" i="1"/>
  <c r="I9" i="1"/>
  <c r="I4" i="1" s="1"/>
  <c r="C8" i="1"/>
  <c r="I12" i="1" s="1"/>
  <c r="C25" i="1" l="1"/>
  <c r="F17" i="1"/>
  <c r="F20" i="1" s="1"/>
  <c r="C24" i="1"/>
  <c r="C9" i="1"/>
  <c r="C10" i="1"/>
</calcChain>
</file>

<file path=xl/sharedStrings.xml><?xml version="1.0" encoding="utf-8"?>
<sst xmlns="http://schemas.openxmlformats.org/spreadsheetml/2006/main" count="37" uniqueCount="29">
  <si>
    <t>Av</t>
    <phoneticPr fontId="1" type="noConversion"/>
  </si>
  <si>
    <t>RD</t>
    <phoneticPr fontId="1" type="noConversion"/>
  </si>
  <si>
    <t>Vout</t>
    <phoneticPr fontId="1" type="noConversion"/>
  </si>
  <si>
    <t>Vgs</t>
    <phoneticPr fontId="1" type="noConversion"/>
  </si>
  <si>
    <t>vth</t>
    <phoneticPr fontId="1" type="noConversion"/>
  </si>
  <si>
    <t>beta</t>
    <phoneticPr fontId="1" type="noConversion"/>
  </si>
  <si>
    <t>I</t>
    <phoneticPr fontId="1" type="noConversion"/>
  </si>
  <si>
    <t>gm</t>
    <phoneticPr fontId="1" type="noConversion"/>
  </si>
  <si>
    <t>ro</t>
    <phoneticPr fontId="1" type="noConversion"/>
  </si>
  <si>
    <t>gds</t>
    <phoneticPr fontId="1" type="noConversion"/>
  </si>
  <si>
    <t>並聯一</t>
    <phoneticPr fontId="1" type="noConversion"/>
  </si>
  <si>
    <t>並聯二</t>
    <phoneticPr fontId="1" type="noConversion"/>
  </si>
  <si>
    <t>結果</t>
    <phoneticPr fontId="1" type="noConversion"/>
  </si>
  <si>
    <t>並聯三</t>
    <phoneticPr fontId="1" type="noConversion"/>
  </si>
  <si>
    <t>CS</t>
    <phoneticPr fontId="1" type="noConversion"/>
  </si>
  <si>
    <t>rout</t>
    <phoneticPr fontId="1" type="noConversion"/>
  </si>
  <si>
    <t>CD</t>
    <phoneticPr fontId="1" type="noConversion"/>
  </si>
  <si>
    <t>CG</t>
    <phoneticPr fontId="1" type="noConversion"/>
  </si>
  <si>
    <t>Rout</t>
    <phoneticPr fontId="1" type="noConversion"/>
  </si>
  <si>
    <t>Rin</t>
    <phoneticPr fontId="1" type="noConversion"/>
  </si>
  <si>
    <t>gmb</t>
    <phoneticPr fontId="1" type="noConversion"/>
  </si>
  <si>
    <t>gm2</t>
    <phoneticPr fontId="1" type="noConversion"/>
  </si>
  <si>
    <t>gmb2</t>
    <phoneticPr fontId="1" type="noConversion"/>
  </si>
  <si>
    <t>gm3</t>
    <phoneticPr fontId="1" type="noConversion"/>
  </si>
  <si>
    <t>gmb3</t>
    <phoneticPr fontId="1" type="noConversion"/>
  </si>
  <si>
    <t>ro1</t>
    <phoneticPr fontId="1" type="noConversion"/>
  </si>
  <si>
    <t>ro2</t>
    <phoneticPr fontId="1" type="noConversion"/>
  </si>
  <si>
    <t>ro3</t>
    <phoneticPr fontId="1" type="noConversion"/>
  </si>
  <si>
    <t>ro4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</si>
</sst>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49A1-BD56-47C5-A249-8D7B0C24E8B8}">
  <dimension ref="B3:L25"/>
  <sheetViews>
    <sheetView tabSelected="1" topLeftCell="A10" zoomScale="85" zoomScaleNormal="85" workbookViewId="0">
      <selection activeCell="L21" sqref="L21"/>
    </sheetView>
  </sheetViews>
  <sheetFormatPr defaultRowHeight="16.2" x14ac:dyDescent="0.3"/>
  <cols>
    <col min="2" max="2" width="17.33203125" bestFit="1" customWidth="1"/>
    <col min="3" max="3" width="19.21875" bestFit="1" customWidth="1"/>
    <col min="6" max="6" width="14.33203125" bestFit="1" customWidth="1"/>
    <col min="8" max="8" width="13.6640625" bestFit="1" customWidth="1"/>
    <col min="9" max="9" width="14.33203125" bestFit="1" customWidth="1"/>
    <col min="12" max="12" width="13.6640625" bestFit="1" customWidth="1"/>
  </cols>
  <sheetData>
    <row r="3" spans="2:9" x14ac:dyDescent="0.3">
      <c r="B3" t="s">
        <v>14</v>
      </c>
      <c r="E3" t="s">
        <v>16</v>
      </c>
    </row>
    <row r="4" spans="2:9" x14ac:dyDescent="0.3">
      <c r="H4" t="s">
        <v>7</v>
      </c>
      <c r="I4">
        <f>2*I9/(I6-I7)</f>
        <v>1.2459096303499998E-3</v>
      </c>
    </row>
    <row r="5" spans="2:9" x14ac:dyDescent="0.3">
      <c r="B5" t="s">
        <v>9</v>
      </c>
      <c r="C5">
        <v>1.6488E-6</v>
      </c>
    </row>
    <row r="6" spans="2:9" x14ac:dyDescent="0.3">
      <c r="B6" t="s">
        <v>1</v>
      </c>
      <c r="C6">
        <v>90000</v>
      </c>
      <c r="H6" t="s">
        <v>3</v>
      </c>
      <c r="I6">
        <v>0.59999179999999996</v>
      </c>
    </row>
    <row r="7" spans="2:9" x14ac:dyDescent="0.3">
      <c r="B7" t="s">
        <v>7</v>
      </c>
      <c r="C7">
        <v>1.282272E-4</v>
      </c>
      <c r="H7" t="s">
        <v>4</v>
      </c>
      <c r="I7">
        <v>0.40521190000000001</v>
      </c>
    </row>
    <row r="8" spans="2:9" x14ac:dyDescent="0.3">
      <c r="B8" t="s">
        <v>8</v>
      </c>
      <c r="C8">
        <f>1/C5</f>
        <v>606501.69820475497</v>
      </c>
      <c r="H8" t="s">
        <v>5</v>
      </c>
      <c r="I8">
        <v>6.3965000000000003E-3</v>
      </c>
    </row>
    <row r="9" spans="2:9" x14ac:dyDescent="0.3">
      <c r="B9" t="s">
        <v>0</v>
      </c>
      <c r="C9">
        <f>1/(1/C8+1/24500)*C7</f>
        <v>3.0195883181359093</v>
      </c>
      <c r="H9" t="s">
        <v>6</v>
      </c>
      <c r="I9">
        <f>1/2*I8*(I6-I7)^2</f>
        <v>1.2133907660430493E-4</v>
      </c>
    </row>
    <row r="10" spans="2:9" x14ac:dyDescent="0.3">
      <c r="B10" t="s">
        <v>15</v>
      </c>
      <c r="C10">
        <f>1/(1/C8+1/24500)</f>
        <v>23548.734731288754</v>
      </c>
    </row>
    <row r="12" spans="2:9" x14ac:dyDescent="0.3">
      <c r="H12" t="s">
        <v>0</v>
      </c>
      <c r="I12">
        <f>(C6+C7*C8*C6)/(C8+C6)</f>
        <v>10.178440811151594</v>
      </c>
    </row>
    <row r="14" spans="2:9" x14ac:dyDescent="0.3">
      <c r="B14" t="s">
        <v>17</v>
      </c>
    </row>
    <row r="15" spans="2:9" x14ac:dyDescent="0.3">
      <c r="E15" t="s">
        <v>10</v>
      </c>
      <c r="F15" t="e">
        <f>1/F13</f>
        <v>#DIV/0!</v>
      </c>
    </row>
    <row r="16" spans="2:9" x14ac:dyDescent="0.3">
      <c r="B16" t="s">
        <v>7</v>
      </c>
      <c r="C16">
        <f>161.7582*10^-6</f>
        <v>1.6175819999999998E-4</v>
      </c>
      <c r="E16" t="s">
        <v>11</v>
      </c>
      <c r="F16" t="e">
        <f>1/F14</f>
        <v>#DIV/0!</v>
      </c>
    </row>
    <row r="17" spans="2:12" x14ac:dyDescent="0.3">
      <c r="B17" t="s">
        <v>9</v>
      </c>
      <c r="C17">
        <f>2.1701*10^-6</f>
        <v>2.1701000000000002E-6</v>
      </c>
      <c r="E17" t="s">
        <v>12</v>
      </c>
      <c r="F17" t="e">
        <f>1/(1/F15+1/F16)</f>
        <v>#DIV/0!</v>
      </c>
    </row>
    <row r="18" spans="2:12" x14ac:dyDescent="0.3">
      <c r="B18" t="s">
        <v>1</v>
      </c>
      <c r="C18">
        <v>73500</v>
      </c>
      <c r="K18" t="s">
        <v>21</v>
      </c>
      <c r="L18">
        <f>35.1969*10^-6</f>
        <v>3.5196899999999995E-5</v>
      </c>
    </row>
    <row r="19" spans="2:12" x14ac:dyDescent="0.3">
      <c r="B19" t="s">
        <v>2</v>
      </c>
      <c r="E19" t="s">
        <v>13</v>
      </c>
      <c r="F19" t="e">
        <f>1/#REF!</f>
        <v>#REF!</v>
      </c>
      <c r="K19" t="s">
        <v>22</v>
      </c>
      <c r="L19">
        <f>6.7339*10^-6</f>
        <v>6.7339E-6</v>
      </c>
    </row>
    <row r="20" spans="2:12" x14ac:dyDescent="0.3">
      <c r="B20" t="s">
        <v>8</v>
      </c>
      <c r="C20">
        <f>1/C17</f>
        <v>460808.25768397766</v>
      </c>
      <c r="E20" t="s">
        <v>12</v>
      </c>
      <c r="F20" t="e">
        <f>1/(1/F17+1/F19)</f>
        <v>#DIV/0!</v>
      </c>
      <c r="K20" t="s">
        <v>23</v>
      </c>
      <c r="L20">
        <f>33.0331*10^-6</f>
        <v>3.3033099999999994E-5</v>
      </c>
    </row>
    <row r="21" spans="2:12" x14ac:dyDescent="0.3">
      <c r="B21" t="s">
        <v>0</v>
      </c>
      <c r="K21" t="s">
        <v>24</v>
      </c>
      <c r="L21">
        <f>9.5208*10^-6</f>
        <v>9.5207999999999987E-6</v>
      </c>
    </row>
    <row r="22" spans="2:12" x14ac:dyDescent="0.3">
      <c r="B22" t="s">
        <v>18</v>
      </c>
      <c r="K22" t="s">
        <v>25</v>
      </c>
    </row>
    <row r="23" spans="2:12" x14ac:dyDescent="0.3">
      <c r="B23" t="s">
        <v>20</v>
      </c>
      <c r="C23">
        <v>0</v>
      </c>
      <c r="K23" t="s">
        <v>26</v>
      </c>
    </row>
    <row r="24" spans="2:12" x14ac:dyDescent="0.3">
      <c r="B24" t="s">
        <v>19</v>
      </c>
      <c r="C24">
        <f>(C18+C20)/(1+(C16+C23)*C20)</f>
        <v>7073.2286615550838</v>
      </c>
      <c r="K24" t="s">
        <v>27</v>
      </c>
    </row>
    <row r="25" spans="2:12" x14ac:dyDescent="0.3">
      <c r="C25">
        <f>C18/(C16*C20)+1/C16</f>
        <v>7168.1209978844981</v>
      </c>
      <c r="K25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立珩 陳</dc:creator>
  <cp:lastModifiedBy>立珩 陳</cp:lastModifiedBy>
  <dcterms:created xsi:type="dcterms:W3CDTF">2024-03-19T16:43:25Z</dcterms:created>
  <dcterms:modified xsi:type="dcterms:W3CDTF">2024-04-07T10:21:13Z</dcterms:modified>
</cp:coreProperties>
</file>