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IC\"/>
    </mc:Choice>
  </mc:AlternateContent>
  <xr:revisionPtr revIDLastSave="0" documentId="13_ncr:1_{3112671D-C4FE-4A90-8A8A-AA2A13198E18}" xr6:coauthVersionLast="47" xr6:coauthVersionMax="47" xr10:uidLastSave="{00000000-0000-0000-0000-000000000000}"/>
  <bookViews>
    <workbookView minimized="1" xWindow="5772" yWindow="1080" windowWidth="17364" windowHeight="8928" xr2:uid="{BEB9DCAD-7D56-4616-BF58-D8E89A254537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M32" i="1"/>
  <c r="L32" i="1"/>
  <c r="K32" i="1"/>
  <c r="J32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1" i="1"/>
  <c r="L31" i="1"/>
  <c r="K31" i="1"/>
  <c r="J31" i="1"/>
  <c r="I31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Y22" i="1"/>
  <c r="AZ22" i="1"/>
  <c r="J30" i="1"/>
  <c r="J29" i="1"/>
  <c r="J28" i="1"/>
  <c r="J27" i="1"/>
  <c r="AX22" i="1"/>
  <c r="L30" i="1"/>
  <c r="K30" i="1"/>
  <c r="I30" i="1"/>
  <c r="L29" i="1"/>
  <c r="K29" i="1"/>
  <c r="I29" i="1"/>
  <c r="L28" i="1"/>
  <c r="K28" i="1"/>
  <c r="I28" i="1"/>
  <c r="M27" i="1"/>
  <c r="L27" i="1"/>
  <c r="K27" i="1"/>
  <c r="I27" i="1"/>
  <c r="AW22" i="1"/>
  <c r="F3" i="1"/>
  <c r="F4" i="1"/>
  <c r="AG22" i="1"/>
  <c r="AP22" i="1"/>
  <c r="AQ22" i="1"/>
  <c r="AR22" i="1"/>
  <c r="AS22" i="1"/>
  <c r="AT22" i="1"/>
  <c r="AU22" i="1"/>
  <c r="AV22" i="1"/>
  <c r="AM22" i="1"/>
  <c r="AN22" i="1"/>
  <c r="AO22" i="1"/>
  <c r="AH22" i="1"/>
  <c r="AI22" i="1"/>
  <c r="AJ22" i="1"/>
  <c r="AK22" i="1"/>
  <c r="AL22" i="1"/>
  <c r="AD22" i="1"/>
  <c r="AE22" i="1"/>
  <c r="AF22" i="1"/>
  <c r="Z22" i="1"/>
  <c r="AA22" i="1"/>
  <c r="AB22" i="1"/>
  <c r="M30" i="1" s="1"/>
  <c r="AC22" i="1"/>
  <c r="W22" i="1"/>
  <c r="X22" i="1"/>
  <c r="Y22" i="1"/>
  <c r="T22" i="1"/>
  <c r="U22" i="1"/>
  <c r="V22" i="1"/>
  <c r="R22" i="1"/>
  <c r="S22" i="1"/>
  <c r="M29" i="1" s="1"/>
  <c r="N22" i="1"/>
  <c r="O22" i="1"/>
  <c r="M28" i="1" s="1"/>
  <c r="P22" i="1"/>
  <c r="Q22" i="1"/>
  <c r="L22" i="1"/>
  <c r="K22" i="1"/>
  <c r="M22" i="1"/>
  <c r="J22" i="1"/>
  <c r="I22" i="1"/>
  <c r="N8" i="1"/>
  <c r="N7" i="1"/>
  <c r="O7" i="1" s="1"/>
  <c r="P7" i="1" s="1"/>
  <c r="E8" i="1"/>
  <c r="E9" i="1"/>
  <c r="E10" i="1"/>
  <c r="E11" i="1"/>
  <c r="E7" i="1"/>
  <c r="H7" i="1" l="1"/>
  <c r="H8" i="1" s="1"/>
  <c r="H9" i="1"/>
  <c r="H10" i="1" l="1"/>
  <c r="H11" i="1" s="1"/>
  <c r="H13" i="1" l="1"/>
  <c r="H12" i="1"/>
</calcChain>
</file>

<file path=xl/sharedStrings.xml><?xml version="1.0" encoding="utf-8"?>
<sst xmlns="http://schemas.openxmlformats.org/spreadsheetml/2006/main" count="33" uniqueCount="32">
  <si>
    <t>gds1</t>
    <phoneticPr fontId="1" type="noConversion"/>
  </si>
  <si>
    <t>gds3</t>
    <phoneticPr fontId="1" type="noConversion"/>
  </si>
  <si>
    <t>gds5</t>
    <phoneticPr fontId="1" type="noConversion"/>
  </si>
  <si>
    <t>gds9</t>
    <phoneticPr fontId="1" type="noConversion"/>
  </si>
  <si>
    <t>gds7</t>
    <phoneticPr fontId="1" type="noConversion"/>
  </si>
  <si>
    <t>ro1</t>
    <phoneticPr fontId="1" type="noConversion"/>
  </si>
  <si>
    <t>ro3</t>
    <phoneticPr fontId="1" type="noConversion"/>
  </si>
  <si>
    <t>ro5</t>
  </si>
  <si>
    <t>ro7</t>
  </si>
  <si>
    <t>ro9</t>
  </si>
  <si>
    <t>gm1</t>
    <phoneticPr fontId="1" type="noConversion"/>
  </si>
  <si>
    <t>gm7</t>
    <phoneticPr fontId="1" type="noConversion"/>
  </si>
  <si>
    <t>gm5</t>
    <phoneticPr fontId="1" type="noConversion"/>
  </si>
  <si>
    <t>ro9||ro1</t>
    <phoneticPr fontId="1" type="noConversion"/>
  </si>
  <si>
    <t>第一</t>
    <phoneticPr fontId="1" type="noConversion"/>
  </si>
  <si>
    <t>第二</t>
    <phoneticPr fontId="1" type="noConversion"/>
  </si>
  <si>
    <t>並</t>
    <phoneticPr fontId="1" type="noConversion"/>
  </si>
  <si>
    <t>i</t>
    <phoneticPr fontId="1" type="noConversion"/>
  </si>
  <si>
    <t>thd</t>
    <phoneticPr fontId="1" type="noConversion"/>
  </si>
  <si>
    <t>bw</t>
    <phoneticPr fontId="1" type="noConversion"/>
  </si>
  <si>
    <t>gain</t>
    <phoneticPr fontId="1" type="noConversion"/>
  </si>
  <si>
    <t>fom</t>
    <phoneticPr fontId="1" type="noConversion"/>
  </si>
  <si>
    <t>不同</t>
    <phoneticPr fontId="1" type="noConversion"/>
  </si>
  <si>
    <t>gmb7</t>
    <phoneticPr fontId="1" type="noConversion"/>
  </si>
  <si>
    <t>gmb5</t>
    <phoneticPr fontId="1" type="noConversion"/>
  </si>
  <si>
    <t>相加</t>
    <phoneticPr fontId="1" type="noConversion"/>
  </si>
  <si>
    <t>Current(uA)</t>
    <phoneticPr fontId="1" type="noConversion"/>
  </si>
  <si>
    <t>THD(%)</t>
    <phoneticPr fontId="1" type="noConversion"/>
  </si>
  <si>
    <t>Gain(dB)</t>
    <phoneticPr fontId="1" type="noConversion"/>
  </si>
  <si>
    <t>Unity Gain Freq.(MHz)</t>
    <phoneticPr fontId="1" type="noConversion"/>
  </si>
  <si>
    <t>FoM</t>
    <phoneticPr fontId="1" type="noConversion"/>
  </si>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</sst>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 "/>
    <numFmt numFmtId="180" formatCode="0.0000E+00"/>
    <numFmt numFmtId="182" formatCode="0.000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9AC2-D33F-4482-B8BB-BFBA9D8D3B56}">
  <dimension ref="B1:CK35"/>
  <sheetViews>
    <sheetView tabSelected="1" topLeftCell="C22" zoomScale="115" zoomScaleNormal="115" workbookViewId="0">
      <selection activeCell="R31" sqref="R31"/>
    </sheetView>
  </sheetViews>
  <sheetFormatPr defaultRowHeight="16.2" x14ac:dyDescent="0.3"/>
  <cols>
    <col min="3" max="3" width="12.44140625" customWidth="1"/>
    <col min="5" max="5" width="11.6640625" bestFit="1" customWidth="1"/>
    <col min="7" max="7" width="8.88671875" customWidth="1"/>
    <col min="8" max="8" width="13.44140625" bestFit="1" customWidth="1"/>
    <col min="9" max="9" width="11.88671875" bestFit="1" customWidth="1"/>
    <col min="10" max="10" width="11.44140625" bestFit="1" customWidth="1"/>
    <col min="11" max="11" width="9.44140625" bestFit="1" customWidth="1"/>
    <col min="12" max="12" width="22.44140625" bestFit="1" customWidth="1"/>
    <col min="13" max="13" width="11.44140625" bestFit="1" customWidth="1"/>
    <col min="14" max="15" width="10.109375" bestFit="1" customWidth="1"/>
  </cols>
  <sheetData>
    <row r="1" spans="2:50" x14ac:dyDescent="0.3">
      <c r="F1" t="s">
        <v>25</v>
      </c>
    </row>
    <row r="2" spans="2:50" x14ac:dyDescent="0.3">
      <c r="B2" t="s">
        <v>10</v>
      </c>
      <c r="C2" s="3">
        <v>5.8493699999999999E-5</v>
      </c>
      <c r="D2" s="3"/>
      <c r="E2" s="3"/>
      <c r="F2" s="1"/>
    </row>
    <row r="3" spans="2:50" x14ac:dyDescent="0.3">
      <c r="B3" t="s">
        <v>11</v>
      </c>
      <c r="C3" s="3">
        <v>1.50802E-5</v>
      </c>
      <c r="D3" s="3" t="s">
        <v>23</v>
      </c>
      <c r="E3" s="3">
        <v>2.1826000000000001E-6</v>
      </c>
      <c r="F3" s="1">
        <f t="shared" ref="F3:F4" si="0">C3+E3</f>
        <v>1.72628E-5</v>
      </c>
    </row>
    <row r="4" spans="2:50" x14ac:dyDescent="0.3">
      <c r="B4" t="s">
        <v>12</v>
      </c>
      <c r="C4" s="3">
        <v>1.19209E-5</v>
      </c>
      <c r="D4" s="3" t="s">
        <v>24</v>
      </c>
      <c r="E4" s="3">
        <v>3.0212E-6</v>
      </c>
      <c r="F4" s="1">
        <f t="shared" si="0"/>
        <v>1.49421E-5</v>
      </c>
    </row>
    <row r="5" spans="2:50" x14ac:dyDescent="0.3">
      <c r="C5" s="3"/>
      <c r="D5" s="3"/>
      <c r="E5" s="3"/>
    </row>
    <row r="6" spans="2:50" x14ac:dyDescent="0.3">
      <c r="C6" s="3"/>
      <c r="D6" s="3"/>
      <c r="E6" s="3"/>
    </row>
    <row r="7" spans="2:50" x14ac:dyDescent="0.3">
      <c r="B7" t="s">
        <v>0</v>
      </c>
      <c r="C7" s="3">
        <v>1.4241410000000001E-7</v>
      </c>
      <c r="D7" s="3" t="s">
        <v>5</v>
      </c>
      <c r="E7" s="3">
        <f>1/C7</f>
        <v>7021776.6358808568</v>
      </c>
      <c r="G7" t="s">
        <v>13</v>
      </c>
      <c r="H7" s="1">
        <f>1/(1/E11+1/E7)</f>
        <v>4159213.0103510339</v>
      </c>
      <c r="M7" s="1">
        <v>8.6445E-6</v>
      </c>
      <c r="N7" s="1">
        <f>1/M7</f>
        <v>115680.49048527966</v>
      </c>
      <c r="O7" s="1">
        <f>1/(1/N7+1/N8)</f>
        <v>115500.85322212787</v>
      </c>
      <c r="P7" s="1">
        <f>O7*0.0000000000010625</f>
        <v>1.2271965654851085E-7</v>
      </c>
    </row>
    <row r="8" spans="2:50" x14ac:dyDescent="0.3">
      <c r="B8" t="s">
        <v>1</v>
      </c>
      <c r="C8" s="3">
        <v>1.2790789999999999E-7</v>
      </c>
      <c r="D8" s="3" t="s">
        <v>6</v>
      </c>
      <c r="E8" s="3">
        <f t="shared" ref="E8:E11" si="1">1/C8</f>
        <v>7818125.3855313091</v>
      </c>
      <c r="G8" t="s">
        <v>14</v>
      </c>
      <c r="H8" s="1">
        <f>F3*E10*H7</f>
        <v>327989076.51951629</v>
      </c>
      <c r="M8" s="1">
        <v>1.3444699999999999E-8</v>
      </c>
      <c r="N8" s="1">
        <f>1/M8</f>
        <v>74378751.478277683</v>
      </c>
    </row>
    <row r="9" spans="2:50" x14ac:dyDescent="0.3">
      <c r="B9" t="s">
        <v>2</v>
      </c>
      <c r="C9" s="3">
        <v>4.72705E-8</v>
      </c>
      <c r="D9" s="3" t="s">
        <v>7</v>
      </c>
      <c r="E9" s="3">
        <f t="shared" si="1"/>
        <v>21154842.872404564</v>
      </c>
      <c r="G9" t="s">
        <v>15</v>
      </c>
      <c r="H9" s="1">
        <f>F4*E8*E9</f>
        <v>2471292060.0194068</v>
      </c>
    </row>
    <row r="10" spans="2:50" x14ac:dyDescent="0.3">
      <c r="B10" t="s">
        <v>4</v>
      </c>
      <c r="C10" s="3">
        <v>2.1890869999999999E-7</v>
      </c>
      <c r="D10" s="3" t="s">
        <v>8</v>
      </c>
      <c r="E10" s="3">
        <f t="shared" si="1"/>
        <v>4568114.4696396263</v>
      </c>
      <c r="G10" t="s">
        <v>16</v>
      </c>
      <c r="H10" s="1">
        <f>1/(1/H9+1/H8)</f>
        <v>289558912.10625738</v>
      </c>
    </row>
    <row r="11" spans="2:50" x14ac:dyDescent="0.3">
      <c r="B11" t="s">
        <v>3</v>
      </c>
      <c r="C11" s="3">
        <v>9.8015999999999996E-8</v>
      </c>
      <c r="D11" s="3" t="s">
        <v>9</v>
      </c>
      <c r="E11" s="3">
        <f t="shared" si="1"/>
        <v>10202415.932092721</v>
      </c>
      <c r="H11" s="2">
        <f>C2*H10</f>
        <v>16937.372137069786</v>
      </c>
    </row>
    <row r="12" spans="2:50" x14ac:dyDescent="0.3">
      <c r="H12">
        <f>20*LOG(H11)</f>
        <v>84.576920593447539</v>
      </c>
    </row>
    <row r="13" spans="2:50" x14ac:dyDescent="0.3">
      <c r="H13">
        <f>(17094-H11)/H11*100</f>
        <v>0.92474713115272711</v>
      </c>
    </row>
    <row r="16" spans="2:50" x14ac:dyDescent="0.3">
      <c r="AV16" t="s">
        <v>22</v>
      </c>
      <c r="AX16" t="s">
        <v>22</v>
      </c>
    </row>
    <row r="17" spans="8:89" x14ac:dyDescent="0.3">
      <c r="M17">
        <v>5</v>
      </c>
      <c r="N17">
        <v>6</v>
      </c>
      <c r="O17">
        <v>7</v>
      </c>
      <c r="P17">
        <v>8</v>
      </c>
      <c r="Q17">
        <v>9</v>
      </c>
      <c r="R17">
        <v>10</v>
      </c>
      <c r="S17">
        <v>11</v>
      </c>
      <c r="T17">
        <v>12</v>
      </c>
      <c r="U17">
        <v>13</v>
      </c>
      <c r="V17">
        <v>14</v>
      </c>
      <c r="W17">
        <v>15</v>
      </c>
      <c r="X17">
        <v>16</v>
      </c>
      <c r="Y17">
        <v>17</v>
      </c>
      <c r="Z17">
        <v>18</v>
      </c>
      <c r="AA17">
        <v>19</v>
      </c>
      <c r="AB17">
        <v>20</v>
      </c>
      <c r="AC17">
        <v>21</v>
      </c>
      <c r="AD17">
        <v>22</v>
      </c>
      <c r="AE17">
        <v>23</v>
      </c>
      <c r="AF17">
        <v>24</v>
      </c>
      <c r="AG17">
        <v>25</v>
      </c>
      <c r="AH17">
        <v>26</v>
      </c>
      <c r="AI17">
        <v>27</v>
      </c>
      <c r="AJ17">
        <v>28</v>
      </c>
      <c r="AK17">
        <v>29</v>
      </c>
      <c r="AL17">
        <v>30</v>
      </c>
      <c r="AM17">
        <v>31</v>
      </c>
      <c r="AN17">
        <v>32</v>
      </c>
      <c r="AO17">
        <v>33</v>
      </c>
      <c r="AP17">
        <v>34</v>
      </c>
      <c r="AQ17">
        <v>35</v>
      </c>
      <c r="AR17">
        <v>36</v>
      </c>
      <c r="AS17">
        <v>37</v>
      </c>
      <c r="AT17">
        <v>38</v>
      </c>
      <c r="AU17">
        <v>39</v>
      </c>
      <c r="AV17">
        <v>40</v>
      </c>
      <c r="AW17">
        <v>41</v>
      </c>
      <c r="AX17">
        <v>42</v>
      </c>
      <c r="AY17">
        <v>43</v>
      </c>
      <c r="AZ17">
        <v>44</v>
      </c>
      <c r="BA17">
        <v>45</v>
      </c>
      <c r="BB17">
        <v>46</v>
      </c>
      <c r="BC17">
        <v>47</v>
      </c>
      <c r="BD17">
        <v>48</v>
      </c>
      <c r="BE17">
        <v>49</v>
      </c>
      <c r="BF17">
        <v>50</v>
      </c>
      <c r="BG17">
        <v>51</v>
      </c>
      <c r="BI17">
        <v>53</v>
      </c>
      <c r="BJ17">
        <v>54</v>
      </c>
      <c r="BK17">
        <v>55</v>
      </c>
      <c r="BL17">
        <v>56</v>
      </c>
      <c r="BM17">
        <v>57</v>
      </c>
      <c r="BN17">
        <v>58</v>
      </c>
      <c r="BO17">
        <v>59</v>
      </c>
      <c r="BP17">
        <v>60</v>
      </c>
      <c r="BQ17">
        <v>61</v>
      </c>
      <c r="BR17">
        <v>62</v>
      </c>
      <c r="BS17">
        <v>63</v>
      </c>
      <c r="BT17">
        <v>64</v>
      </c>
      <c r="BU17">
        <v>65</v>
      </c>
      <c r="BV17">
        <v>66</v>
      </c>
      <c r="BW17">
        <v>67</v>
      </c>
      <c r="BY17">
        <v>68</v>
      </c>
      <c r="BZ17">
        <v>69</v>
      </c>
      <c r="CA17">
        <v>70</v>
      </c>
      <c r="CB17">
        <v>71</v>
      </c>
      <c r="CC17">
        <v>72</v>
      </c>
      <c r="CD17">
        <v>73</v>
      </c>
      <c r="CE17">
        <v>74</v>
      </c>
      <c r="CF17">
        <v>75</v>
      </c>
      <c r="CG17">
        <v>76</v>
      </c>
      <c r="CH17">
        <v>77</v>
      </c>
      <c r="CI17">
        <v>79</v>
      </c>
      <c r="CJ17">
        <v>80</v>
      </c>
    </row>
    <row r="18" spans="8:89" x14ac:dyDescent="0.3">
      <c r="H18" t="s">
        <v>17</v>
      </c>
      <c r="I18">
        <v>10.4749</v>
      </c>
      <c r="J18">
        <v>10.0608</v>
      </c>
      <c r="K18">
        <v>9.9213000000000005</v>
      </c>
      <c r="L18">
        <v>12.7409</v>
      </c>
      <c r="M18">
        <v>11.052099999999999</v>
      </c>
      <c r="N18">
        <v>11.0688</v>
      </c>
      <c r="O18">
        <v>11.067399999999999</v>
      </c>
      <c r="P18">
        <v>11.164</v>
      </c>
      <c r="Q18">
        <v>10.155200000000001</v>
      </c>
      <c r="R18">
        <v>9.1326000000000001</v>
      </c>
      <c r="S18">
        <v>8.9329999999999998</v>
      </c>
      <c r="T18">
        <v>8.7349999999999994</v>
      </c>
      <c r="U18">
        <v>8.73</v>
      </c>
      <c r="V18">
        <v>8.7384000000000004</v>
      </c>
      <c r="W18">
        <v>8.7382000000000009</v>
      </c>
      <c r="X18">
        <v>8.5440000000000005</v>
      </c>
      <c r="Y18">
        <v>8.5381999999999998</v>
      </c>
      <c r="Z18">
        <v>8.5381999999999998</v>
      </c>
      <c r="AA18">
        <v>8.5380000000000003</v>
      </c>
      <c r="AB18">
        <v>8.5364000000000004</v>
      </c>
      <c r="AC18">
        <v>8.4357000000000006</v>
      </c>
      <c r="AD18">
        <v>8.4357000000000006</v>
      </c>
      <c r="AE18">
        <v>8.4358000000000004</v>
      </c>
      <c r="AF18">
        <v>8.4358000000000004</v>
      </c>
      <c r="AG18">
        <v>8.4358000000000004</v>
      </c>
      <c r="AH18">
        <v>8.4358000000000004</v>
      </c>
      <c r="AI18">
        <v>8.4358000000000004</v>
      </c>
      <c r="AJ18">
        <v>8.4358000000000004</v>
      </c>
      <c r="AK18">
        <v>8.4357000000000006</v>
      </c>
      <c r="AL18">
        <v>8.4357000000000006</v>
      </c>
      <c r="AM18">
        <v>8.4357000000000006</v>
      </c>
      <c r="AN18">
        <v>8.4454999999999991</v>
      </c>
      <c r="AO18">
        <v>8.4641999999999999</v>
      </c>
      <c r="AP18">
        <v>8.4905000000000008</v>
      </c>
      <c r="AQ18">
        <v>8.5230999999999995</v>
      </c>
      <c r="AR18">
        <v>8.5386000000000006</v>
      </c>
      <c r="AS18">
        <v>8.5969999999999995</v>
      </c>
      <c r="AT18">
        <v>8.5969999999999995</v>
      </c>
      <c r="AU18">
        <v>8.5969999999999995</v>
      </c>
      <c r="AV18">
        <v>8.6539000000000001</v>
      </c>
      <c r="AW18">
        <v>8.5835000000000008</v>
      </c>
      <c r="AX18">
        <v>8.6542999999999992</v>
      </c>
      <c r="AY18">
        <v>9.1463999999999999</v>
      </c>
      <c r="AZ18">
        <v>8.5968999999999998</v>
      </c>
      <c r="BA18">
        <v>8.6187000000000005</v>
      </c>
      <c r="BB18">
        <v>8.6212999999999997</v>
      </c>
      <c r="BC18">
        <v>8.6235999999999997</v>
      </c>
      <c r="BD18">
        <v>8.6362000000000005</v>
      </c>
      <c r="BE18">
        <v>8.6338000000000008</v>
      </c>
      <c r="BF18">
        <v>8.6374999999999993</v>
      </c>
      <c r="BG18">
        <v>8.65</v>
      </c>
      <c r="BH18">
        <v>8.6495999999999995</v>
      </c>
      <c r="BI18">
        <v>8.7970000000000006</v>
      </c>
      <c r="BJ18">
        <v>8.8484999999999996</v>
      </c>
      <c r="BK18">
        <v>9.0390999999999995</v>
      </c>
      <c r="BL18">
        <v>9.2299000000000007</v>
      </c>
      <c r="BM18">
        <v>9.1089000000000002</v>
      </c>
      <c r="BN18">
        <v>9.1846999999999994</v>
      </c>
      <c r="BO18">
        <v>9.1066000000000003</v>
      </c>
      <c r="BP18">
        <v>9.1041000000000007</v>
      </c>
      <c r="BQ18">
        <v>8.4658999999999995</v>
      </c>
      <c r="BR18">
        <v>8.4731000000000005</v>
      </c>
      <c r="BS18">
        <v>8.4030000000000005</v>
      </c>
      <c r="BT18">
        <v>8.3869000000000007</v>
      </c>
      <c r="BU18">
        <v>8.3571000000000009</v>
      </c>
      <c r="BV18">
        <v>8.2403999999999993</v>
      </c>
      <c r="BW18">
        <v>8.2380999999999993</v>
      </c>
      <c r="BX18">
        <v>8.2333999999999996</v>
      </c>
      <c r="BY18">
        <v>8.2373999999999992</v>
      </c>
      <c r="BZ18">
        <v>8.2332000000000001</v>
      </c>
      <c r="CA18">
        <v>8.2314000000000007</v>
      </c>
      <c r="CB18">
        <v>8.2309000000000001</v>
      </c>
      <c r="CC18">
        <v>8.2431000000000001</v>
      </c>
      <c r="CD18">
        <v>8.2777999999999992</v>
      </c>
      <c r="CE18">
        <v>8.2132000000000005</v>
      </c>
      <c r="CF18">
        <v>8.1442999999999994</v>
      </c>
      <c r="CG18">
        <v>8.1149000000000004</v>
      </c>
      <c r="CH18">
        <v>8.0454000000000008</v>
      </c>
      <c r="CI18">
        <v>8.0371000000000006</v>
      </c>
      <c r="CJ18">
        <v>8.0374999999999996</v>
      </c>
      <c r="CK18">
        <v>7.5395000000000003</v>
      </c>
    </row>
    <row r="19" spans="8:89" x14ac:dyDescent="0.3">
      <c r="H19" t="s">
        <v>18</v>
      </c>
      <c r="I19">
        <v>0.74738199999999999</v>
      </c>
      <c r="J19">
        <v>0.78125800000000001</v>
      </c>
      <c r="K19">
        <v>0.78794200000000003</v>
      </c>
      <c r="L19">
        <v>0.61</v>
      </c>
      <c r="M19">
        <v>0.53214600000000001</v>
      </c>
      <c r="N19">
        <v>0.50557200000000002</v>
      </c>
      <c r="O19">
        <v>0.46330100000000002</v>
      </c>
      <c r="P19">
        <v>0.38001299999999999</v>
      </c>
      <c r="Q19">
        <v>0.35404200000000002</v>
      </c>
      <c r="R19">
        <v>0.34745999999999999</v>
      </c>
      <c r="S19">
        <v>0.31993199999999999</v>
      </c>
      <c r="T19">
        <v>0.32363199999999998</v>
      </c>
      <c r="U19">
        <v>0.31468600000000002</v>
      </c>
      <c r="V19">
        <v>0.31381199999999998</v>
      </c>
      <c r="W19">
        <v>0.302732</v>
      </c>
      <c r="X19">
        <v>0.29944199999999999</v>
      </c>
      <c r="Y19">
        <v>0.29798000000000002</v>
      </c>
      <c r="Z19">
        <v>0.29598099999999999</v>
      </c>
      <c r="AA19">
        <v>0.294734</v>
      </c>
      <c r="AB19">
        <v>0.29575299999999999</v>
      </c>
      <c r="AC19">
        <v>0.29563400000000001</v>
      </c>
      <c r="AD19">
        <v>0.295736</v>
      </c>
      <c r="AE19">
        <v>0.295012</v>
      </c>
      <c r="AF19">
        <v>0.29047800000000001</v>
      </c>
      <c r="AG19">
        <v>0.28953299999999998</v>
      </c>
      <c r="AH19">
        <v>0.28905799999999998</v>
      </c>
      <c r="AI19">
        <v>0.28867399999999999</v>
      </c>
      <c r="AJ19">
        <v>0.28708600000000001</v>
      </c>
      <c r="AK19">
        <v>0.28157100000000002</v>
      </c>
      <c r="AL19">
        <v>0.280198</v>
      </c>
      <c r="AM19">
        <v>0.279696</v>
      </c>
      <c r="AN19">
        <v>0.27651199999999998</v>
      </c>
      <c r="AO19">
        <v>0.27178799999999997</v>
      </c>
      <c r="AP19">
        <v>0.26021499999999997</v>
      </c>
      <c r="AQ19">
        <v>0.25710899999999998</v>
      </c>
      <c r="AR19">
        <v>0.25456899999999999</v>
      </c>
      <c r="AS19">
        <v>0.24996399999999999</v>
      </c>
      <c r="AT19">
        <v>0.24992300000000001</v>
      </c>
      <c r="AU19">
        <v>0.249887</v>
      </c>
      <c r="AV19">
        <v>0.23905999999999999</v>
      </c>
      <c r="AW19">
        <v>0.25010599999999999</v>
      </c>
      <c r="AX19">
        <v>0.224415</v>
      </c>
      <c r="AY19">
        <v>0.24799299999999999</v>
      </c>
      <c r="AZ19">
        <v>0.24627299999999999</v>
      </c>
      <c r="BA19">
        <v>0.243418</v>
      </c>
      <c r="BB19">
        <v>0.24137700000000001</v>
      </c>
      <c r="BC19">
        <v>0.239506</v>
      </c>
      <c r="BD19">
        <v>0.23850199999999999</v>
      </c>
      <c r="BE19">
        <v>0.23717299999999999</v>
      </c>
      <c r="BF19">
        <v>0.235814</v>
      </c>
      <c r="BG19">
        <v>0.23475599999999999</v>
      </c>
      <c r="BH19">
        <v>0.23526</v>
      </c>
      <c r="BI19">
        <v>0.20197499999999999</v>
      </c>
      <c r="BJ19">
        <v>0.19301299999999999</v>
      </c>
      <c r="BK19">
        <v>0.18112900000000001</v>
      </c>
      <c r="BL19">
        <v>0.182835</v>
      </c>
      <c r="BM19">
        <v>0.18072099999999999</v>
      </c>
      <c r="BN19">
        <v>0.179509</v>
      </c>
      <c r="BO19">
        <v>0.17869599999999999</v>
      </c>
      <c r="BP19">
        <v>0.17833399999999999</v>
      </c>
      <c r="BQ19">
        <v>0.16831199999999999</v>
      </c>
      <c r="BR19">
        <v>0.16648199999999999</v>
      </c>
      <c r="BS19">
        <v>0.16364600000000001</v>
      </c>
      <c r="BT19">
        <v>0.162662</v>
      </c>
      <c r="BU19">
        <v>0.160021</v>
      </c>
      <c r="BV19">
        <v>0.15923200000000001</v>
      </c>
      <c r="BW19">
        <v>0.15893599999999999</v>
      </c>
      <c r="BX19">
        <v>0.160306</v>
      </c>
      <c r="BY19">
        <v>0.15770000000000001</v>
      </c>
      <c r="BZ19">
        <v>0.156086</v>
      </c>
      <c r="CA19">
        <v>0.15376100000000001</v>
      </c>
      <c r="CB19">
        <v>0.1532</v>
      </c>
      <c r="CC19">
        <v>0.15209500000000001</v>
      </c>
      <c r="CD19">
        <v>0.151643</v>
      </c>
      <c r="CE19">
        <v>0.149809</v>
      </c>
      <c r="CF19">
        <v>0.13694999999999999</v>
      </c>
      <c r="CG19">
        <v>0.134795</v>
      </c>
      <c r="CH19">
        <v>0.13514200000000001</v>
      </c>
      <c r="CI19">
        <v>0.13362099999999999</v>
      </c>
      <c r="CJ19">
        <v>0.13272400000000001</v>
      </c>
      <c r="CK19">
        <v>0.15956400000000001</v>
      </c>
    </row>
    <row r="20" spans="8:89" x14ac:dyDescent="0.3">
      <c r="H20" t="s">
        <v>19</v>
      </c>
      <c r="I20">
        <v>17.3569</v>
      </c>
      <c r="J20">
        <v>17.6616</v>
      </c>
      <c r="K20">
        <v>17.5642</v>
      </c>
      <c r="L20">
        <v>18.050799999999999</v>
      </c>
      <c r="M20">
        <v>15.1196</v>
      </c>
      <c r="N20">
        <v>15.1107</v>
      </c>
      <c r="O20">
        <v>15.132300000000001</v>
      </c>
      <c r="P20">
        <v>15.004799999999999</v>
      </c>
      <c r="Q20">
        <v>15.004200000000001</v>
      </c>
      <c r="R20">
        <v>15.003</v>
      </c>
      <c r="S20">
        <v>15.001099999999999</v>
      </c>
      <c r="T20">
        <v>15.0062</v>
      </c>
      <c r="U20">
        <v>15</v>
      </c>
      <c r="V20">
        <v>15.2973</v>
      </c>
      <c r="W20">
        <v>15.2919</v>
      </c>
      <c r="X20">
        <v>15.002800000000001</v>
      </c>
      <c r="Y20">
        <v>15.0002</v>
      </c>
      <c r="Z20">
        <v>15.0009</v>
      </c>
      <c r="AA20">
        <v>15.0197</v>
      </c>
      <c r="AB20">
        <v>15.0185</v>
      </c>
      <c r="AC20">
        <v>15.0001</v>
      </c>
      <c r="AD20">
        <v>15.0001</v>
      </c>
      <c r="AE20">
        <v>15.002700000000001</v>
      </c>
      <c r="AF20">
        <v>15</v>
      </c>
      <c r="AG20">
        <v>15</v>
      </c>
      <c r="AH20">
        <v>15</v>
      </c>
      <c r="AI20">
        <v>15.0002</v>
      </c>
      <c r="AJ20">
        <v>15.0002</v>
      </c>
      <c r="AK20">
        <v>15.000400000000001</v>
      </c>
      <c r="AL20">
        <v>15</v>
      </c>
      <c r="AM20">
        <v>15</v>
      </c>
      <c r="AN20">
        <v>15.0137</v>
      </c>
      <c r="AO20">
        <v>15.0327</v>
      </c>
      <c r="AP20">
        <v>15.054500000000001</v>
      </c>
      <c r="AQ20">
        <v>15.072800000000001</v>
      </c>
      <c r="AR20">
        <v>15.078900000000001</v>
      </c>
      <c r="AS20">
        <v>15.087400000000001</v>
      </c>
      <c r="AT20">
        <v>15.087300000000001</v>
      </c>
      <c r="AU20">
        <v>15.0868</v>
      </c>
      <c r="AV20">
        <v>15.085100000000001</v>
      </c>
      <c r="AW20">
        <v>15.0884</v>
      </c>
      <c r="AX20">
        <v>15.114599999999999</v>
      </c>
      <c r="AY20">
        <v>15.049300000000001</v>
      </c>
      <c r="AZ20">
        <v>15.0946</v>
      </c>
      <c r="BA20">
        <v>15.0989</v>
      </c>
      <c r="BB20">
        <v>15.1027</v>
      </c>
      <c r="BC20">
        <v>15.1067</v>
      </c>
      <c r="BD20">
        <v>15.1076</v>
      </c>
      <c r="BE20">
        <v>15.1092</v>
      </c>
      <c r="BF20">
        <v>15.1128</v>
      </c>
      <c r="BG20">
        <v>15.116</v>
      </c>
      <c r="BH20">
        <v>15.115399999999999</v>
      </c>
      <c r="BI20">
        <v>15.2098</v>
      </c>
      <c r="BJ20">
        <v>15.2288</v>
      </c>
      <c r="BK20">
        <v>15.2559</v>
      </c>
      <c r="BL20">
        <v>15.2685</v>
      </c>
      <c r="BM20">
        <v>15.2616</v>
      </c>
      <c r="BN20">
        <v>15.2666</v>
      </c>
      <c r="BO20">
        <v>15.2629</v>
      </c>
      <c r="BP20">
        <v>15.2638</v>
      </c>
      <c r="BQ20">
        <v>15.218299999999999</v>
      </c>
      <c r="BR20">
        <v>15.2165</v>
      </c>
      <c r="BS20">
        <v>15.1958</v>
      </c>
      <c r="BT20">
        <v>15.2033</v>
      </c>
      <c r="BU20">
        <v>15.2173</v>
      </c>
      <c r="BV20">
        <v>15.157999999999999</v>
      </c>
      <c r="BW20">
        <v>15.152100000000001</v>
      </c>
      <c r="BX20">
        <v>15.2005</v>
      </c>
      <c r="BY20">
        <v>15.156000000000001</v>
      </c>
      <c r="BZ20">
        <v>15.1038</v>
      </c>
      <c r="CA20">
        <v>15.023999999999999</v>
      </c>
      <c r="CB20">
        <v>15.0131</v>
      </c>
      <c r="CC20">
        <v>15.0097</v>
      </c>
      <c r="CD20">
        <v>15.0321</v>
      </c>
      <c r="CE20">
        <v>15.032299999999999</v>
      </c>
      <c r="CF20">
        <v>15.1236</v>
      </c>
      <c r="CG20">
        <v>15.031499999999999</v>
      </c>
      <c r="CH20">
        <v>15.0123</v>
      </c>
      <c r="CI20">
        <v>15.0053</v>
      </c>
      <c r="CJ20">
        <v>15.003500000000001</v>
      </c>
      <c r="CK20">
        <v>15.0227</v>
      </c>
    </row>
    <row r="21" spans="8:89" x14ac:dyDescent="0.3">
      <c r="H21" t="s">
        <v>20</v>
      </c>
      <c r="I21">
        <v>70.230800000000002</v>
      </c>
      <c r="J21">
        <v>74.3001</v>
      </c>
      <c r="K21">
        <v>74.790899999999993</v>
      </c>
      <c r="L21">
        <v>71.121099999999998</v>
      </c>
      <c r="M21">
        <v>71.1751</v>
      </c>
      <c r="N21">
        <v>72.020899999999997</v>
      </c>
      <c r="O21">
        <v>71.916300000000007</v>
      </c>
      <c r="P21">
        <v>74.265199999999993</v>
      </c>
      <c r="Q21">
        <v>75.288799999999995</v>
      </c>
      <c r="R21">
        <v>76.138499999999993</v>
      </c>
      <c r="S21">
        <v>76.1477</v>
      </c>
      <c r="T21">
        <v>76.537599999999998</v>
      </c>
      <c r="U21">
        <v>76.613500000000002</v>
      </c>
      <c r="V21">
        <v>77.299300000000002</v>
      </c>
      <c r="W21">
        <v>77.239099999999993</v>
      </c>
      <c r="X21">
        <v>77.387519999999995</v>
      </c>
      <c r="Y21">
        <v>77.362799999999993</v>
      </c>
      <c r="Z21">
        <v>77.447699999999998</v>
      </c>
      <c r="AA21">
        <v>77.509600000000006</v>
      </c>
      <c r="AB21">
        <v>77.505200000000002</v>
      </c>
      <c r="AC21">
        <v>77.529399999999995</v>
      </c>
      <c r="AD21">
        <v>77.540099999999995</v>
      </c>
      <c r="AE21">
        <v>77.561899999999994</v>
      </c>
      <c r="AF21">
        <v>77.550899999999999</v>
      </c>
      <c r="AG21">
        <v>77.548500000000004</v>
      </c>
      <c r="AH21">
        <v>77.547200000000004</v>
      </c>
      <c r="AI21">
        <v>77.545199999999994</v>
      </c>
      <c r="AJ21">
        <v>77.539100000000005</v>
      </c>
      <c r="AK21">
        <v>77.516400000000004</v>
      </c>
      <c r="AL21">
        <v>77.463099999999997</v>
      </c>
      <c r="AM21">
        <v>77.441199999999995</v>
      </c>
      <c r="AN21">
        <v>77.592600000000004</v>
      </c>
      <c r="AO21">
        <v>77.855900000000005</v>
      </c>
      <c r="AP21">
        <v>78.137299999999996</v>
      </c>
      <c r="AQ21">
        <v>78.350099999999998</v>
      </c>
      <c r="AR21">
        <v>78.421400000000006</v>
      </c>
      <c r="AS21">
        <v>78.525599999999997</v>
      </c>
      <c r="AT21">
        <v>78.518100000000004</v>
      </c>
      <c r="AU21">
        <v>78.52</v>
      </c>
      <c r="AV21">
        <v>78.517200000000003</v>
      </c>
      <c r="AW21">
        <v>78.470500000000001</v>
      </c>
      <c r="AX21">
        <v>78.4452</v>
      </c>
      <c r="AY21">
        <v>78.461299999999994</v>
      </c>
      <c r="AZ21">
        <v>78.718400000000003</v>
      </c>
      <c r="BA21">
        <v>78.772599999999997</v>
      </c>
      <c r="BB21">
        <v>78.869</v>
      </c>
      <c r="BC21">
        <v>78.936199999999999</v>
      </c>
      <c r="BD21">
        <v>78.992800000000003</v>
      </c>
      <c r="BE21">
        <v>79.051000000000002</v>
      </c>
      <c r="BF21">
        <v>79.101799999999997</v>
      </c>
      <c r="BG21">
        <v>79.1541</v>
      </c>
      <c r="BH21">
        <v>79.141000000000005</v>
      </c>
      <c r="BI21">
        <v>81.006900000000002</v>
      </c>
      <c r="BJ21">
        <v>81.532200000000003</v>
      </c>
      <c r="BK21">
        <v>81.0779</v>
      </c>
      <c r="BL21">
        <v>81.8523</v>
      </c>
      <c r="BM21">
        <v>82.095100000000002</v>
      </c>
      <c r="BN21">
        <v>82.078900000000004</v>
      </c>
      <c r="BO21">
        <v>82.186700000000002</v>
      </c>
      <c r="BP21">
        <v>82.211100000000002</v>
      </c>
      <c r="BQ21">
        <v>82.472800000000007</v>
      </c>
      <c r="BR21">
        <v>82.516300000000001</v>
      </c>
      <c r="BS21">
        <v>82.407499999999999</v>
      </c>
      <c r="BT21">
        <v>82.383499999999998</v>
      </c>
      <c r="BU21">
        <v>82.35</v>
      </c>
      <c r="BV21">
        <v>82.430300000000003</v>
      </c>
      <c r="BW21">
        <v>82.439899999999994</v>
      </c>
      <c r="BX21">
        <v>82.465299999999999</v>
      </c>
      <c r="BY21">
        <v>82.472700000000003</v>
      </c>
      <c r="BZ21">
        <v>82.498099999999994</v>
      </c>
      <c r="CA21">
        <v>82.600200000000001</v>
      </c>
      <c r="CB21">
        <v>82.686199999999999</v>
      </c>
      <c r="CC21">
        <v>82.760900000000007</v>
      </c>
      <c r="CD21">
        <v>82.785399999999996</v>
      </c>
      <c r="CE21">
        <v>82.867099999999994</v>
      </c>
      <c r="CF21">
        <v>84.633300000000006</v>
      </c>
      <c r="CG21">
        <v>84.658100000000005</v>
      </c>
      <c r="CH21">
        <v>84.644300000000001</v>
      </c>
      <c r="CI21">
        <v>84.677199999999999</v>
      </c>
      <c r="CJ21">
        <v>84.670400000000001</v>
      </c>
      <c r="CK21">
        <v>83.932100000000005</v>
      </c>
    </row>
    <row r="22" spans="8:89" x14ac:dyDescent="0.3">
      <c r="H22" t="s">
        <v>21</v>
      </c>
      <c r="I22">
        <f>(I18*I19/(I20*I21))*1000</f>
        <v>6.4223318572076353</v>
      </c>
      <c r="J22">
        <f>(J18*J19/(J20*J21))*1000</f>
        <v>5.989734195618051</v>
      </c>
      <c r="K22">
        <f t="shared" ref="K22:M22" si="2">(K18*K19/(K20*K21))*1000</f>
        <v>5.9509417527014179</v>
      </c>
      <c r="L22">
        <f>(L18*L19/(L20*L21))*1000</f>
        <v>6.05389693049651</v>
      </c>
      <c r="M22">
        <f t="shared" si="2"/>
        <v>5.4652146026485378</v>
      </c>
      <c r="N22">
        <f t="shared" ref="N22" si="3">(N18*N19/(N20*N21))*1000</f>
        <v>5.1420989106663226</v>
      </c>
      <c r="O22">
        <f t="shared" ref="O22" si="4">(O18*O19/(O20*O21))*1000</f>
        <v>4.7116884515426669</v>
      </c>
      <c r="P22">
        <f t="shared" ref="P22" si="5">(P18*P19/(P20*P21))*1000</f>
        <v>3.8071739095809942</v>
      </c>
      <c r="Q22">
        <f t="shared" ref="Q22" si="6">(Q18*Q19/(Q20*Q21))*1000</f>
        <v>3.182731824962671</v>
      </c>
      <c r="R22">
        <f t="shared" ref="R22" si="7">(R18*R19/(R20*R21))*1000</f>
        <v>2.7779013948387457</v>
      </c>
      <c r="S22">
        <f>(S18*S19/(S20*S21))*1000</f>
        <v>2.5019297918657792</v>
      </c>
      <c r="T22">
        <f t="shared" ref="T22:V22" si="8">(T18*T19/(T20*T21))*1000</f>
        <v>2.4613240552937032</v>
      </c>
      <c r="U22">
        <f t="shared" si="8"/>
        <v>2.3905349840432821</v>
      </c>
      <c r="V22">
        <f t="shared" si="8"/>
        <v>2.3190553936800566</v>
      </c>
      <c r="W22">
        <f t="shared" ref="W22" si="9">(W18*W19/(W20*W21))*1000</f>
        <v>2.2396577466646028</v>
      </c>
      <c r="X22">
        <f t="shared" ref="X22" si="10">(X18*X19/(X20*X21))*1000</f>
        <v>2.2035895564500669</v>
      </c>
      <c r="Y22">
        <f t="shared" ref="Y22" si="11">(Y18*Y19/(Y20*Y21))*1000</f>
        <v>2.1924222956550055</v>
      </c>
      <c r="Z22">
        <f t="shared" ref="Z22" si="12">(Z18*Z19/(Z20*Z21))*1000</f>
        <v>2.175225650857481</v>
      </c>
      <c r="AA22">
        <f t="shared" ref="AA22" si="13">(AA18*AA19/(AA20*AA21))*1000</f>
        <v>2.1615716450559939</v>
      </c>
      <c r="AB22">
        <f t="shared" ref="AB22" si="14">(AB18*AB19/(AB20*AB21))*1000</f>
        <v>2.1689348930957641</v>
      </c>
      <c r="AC22">
        <f t="shared" ref="AC22" si="15">(AC18*AC19/(AC20*AC21))*1000</f>
        <v>2.1444450819482217</v>
      </c>
      <c r="AD22">
        <f t="shared" ref="AD22" si="16">(AD18*AD19/(AD20*AD21))*1000</f>
        <v>2.1448889402255169</v>
      </c>
      <c r="AE22">
        <f t="shared" ref="AE22" si="17">(AE18*AE19/(AE20*AE21))*1000</f>
        <v>2.1386912483378366</v>
      </c>
      <c r="AF22">
        <f t="shared" ref="AF22:AG22" si="18">(AF18*AF19/(AF20*AF21))*1000</f>
        <v>2.1064997847865081</v>
      </c>
      <c r="AG22">
        <f t="shared" si="18"/>
        <v>2.0997117772748668</v>
      </c>
      <c r="AH22">
        <f t="shared" ref="AH22" si="19">(AH18*AH19/(AH20*AH21))*1000</f>
        <v>2.0963021887744926</v>
      </c>
      <c r="AI22">
        <f t="shared" ref="AI22" si="20">(AI18*AI19/(AI20*AI21))*1000</f>
        <v>2.0935434304562115</v>
      </c>
      <c r="AJ22">
        <f t="shared" ref="AJ22" si="21">(AJ18*AJ19/(AJ20*AJ21))*1000</f>
        <v>2.0821906096948246</v>
      </c>
      <c r="AK22">
        <f t="shared" ref="AK22" si="22">(AK18*AK19/(AK20*AK21))*1000</f>
        <v>2.0427377487683711</v>
      </c>
      <c r="AL22">
        <f t="shared" ref="AL22" si="23">(AL18*AL19/(AL20*AL21))*1000</f>
        <v>2.0342298622182691</v>
      </c>
      <c r="AM22">
        <f t="shared" ref="AM22" si="24">(AM18*AM19/(AM20*AM21))*1000</f>
        <v>2.0311595956674227</v>
      </c>
      <c r="AN22">
        <f t="shared" ref="AN22" si="25">(AN18*AN19/(AN20*AN21))*1000</f>
        <v>2.0046165495866264</v>
      </c>
      <c r="AO22">
        <f t="shared" ref="AO22" si="26">(AO18*AO19/(AO20*AO21))*1000</f>
        <v>1.9655661963064306</v>
      </c>
      <c r="AP22">
        <f t="shared" ref="AP22" si="27">(AP18*AP19/(AP20*AP21))*1000</f>
        <v>1.8781957682455404</v>
      </c>
      <c r="AQ22">
        <f t="shared" ref="AQ22" si="28">(AQ18*AQ19/(AQ20*AQ21))*1000</f>
        <v>1.8555872148118964</v>
      </c>
      <c r="AR22">
        <f t="shared" ref="AR22" si="29">(AR18*AR19/(AR20*AR21))*1000</f>
        <v>1.8381795633095022</v>
      </c>
      <c r="AS22">
        <f t="shared" ref="AS22" si="30">(AS18*AS19/(AS20*AS21))*1000</f>
        <v>1.8138389535537749</v>
      </c>
      <c r="AT22">
        <f t="shared" ref="AT22" si="31">(AT18*AT19/(AT20*AT21))*1000</f>
        <v>1.8137266909385288</v>
      </c>
      <c r="AU22">
        <f t="shared" ref="AU22" si="32">(AU18*AU19/(AU20*AU21))*1000</f>
        <v>1.8134816518226042</v>
      </c>
      <c r="AV22">
        <f t="shared" ref="AV22:BP22" si="33">(AV18*AV19/(AV20*AV21))*1000</f>
        <v>1.7466496060297594</v>
      </c>
      <c r="AW22">
        <f t="shared" si="33"/>
        <v>1.8131716218082625</v>
      </c>
      <c r="AX22">
        <f t="shared" si="33"/>
        <v>1.6380260152721713</v>
      </c>
      <c r="AY22">
        <f t="shared" si="33"/>
        <v>1.9209577525601456</v>
      </c>
      <c r="AZ22">
        <f t="shared" si="33"/>
        <v>1.7818076069841005</v>
      </c>
      <c r="BA22">
        <f t="shared" si="33"/>
        <v>1.7639000187274556</v>
      </c>
      <c r="BB22">
        <f t="shared" si="33"/>
        <v>1.7470595680783922</v>
      </c>
      <c r="BC22">
        <f t="shared" si="33"/>
        <v>1.7320450398951215</v>
      </c>
      <c r="BD22">
        <f t="shared" si="33"/>
        <v>1.7259639910048223</v>
      </c>
      <c r="BE22">
        <f t="shared" si="33"/>
        <v>1.7144246129506628</v>
      </c>
      <c r="BF22">
        <f t="shared" si="33"/>
        <v>1.7038303275302695</v>
      </c>
      <c r="BG22">
        <f t="shared" si="33"/>
        <v>1.6971589157204525</v>
      </c>
      <c r="BH22">
        <f t="shared" si="33"/>
        <v>1.7010729503898701</v>
      </c>
      <c r="BI22">
        <f t="shared" si="33"/>
        <v>1.4420711638836816</v>
      </c>
      <c r="BJ22">
        <f t="shared" si="33"/>
        <v>1.3755024617460039</v>
      </c>
      <c r="BK22">
        <f t="shared" si="33"/>
        <v>1.3236490602383573</v>
      </c>
      <c r="BL22">
        <f t="shared" si="33"/>
        <v>1.3502962796949736</v>
      </c>
      <c r="BM22">
        <f t="shared" si="33"/>
        <v>1.3138846911126543</v>
      </c>
      <c r="BN22">
        <f t="shared" si="33"/>
        <v>1.3157620279530648</v>
      </c>
      <c r="BO22">
        <f t="shared" si="33"/>
        <v>1.2972763195560459</v>
      </c>
      <c r="BP22">
        <f t="shared" si="33"/>
        <v>1.293832464541367</v>
      </c>
      <c r="BQ22">
        <f>(BQ18*BQ19/(BQ20*BQ21))*1000</f>
        <v>1.1353018207087504</v>
      </c>
      <c r="BR22">
        <f>(BR18*BR19/(BR20*BR21))*1000</f>
        <v>1.1234534961223177</v>
      </c>
      <c r="BS22">
        <f>(BS18*BS19/(BS20*BS21))*1000</f>
        <v>1.0981191109431045</v>
      </c>
      <c r="BT22">
        <f>(BT18*BT19/(BT20*BT21))*1000</f>
        <v>1.0892046045493282</v>
      </c>
      <c r="BU22">
        <f>(BU18*BU19/(BU20*BU21))*1000</f>
        <v>1.067164507915489</v>
      </c>
      <c r="BV22">
        <f>(BV18*BV19/(BV20*BV21))*1000</f>
        <v>1.050146429916037</v>
      </c>
      <c r="BW22">
        <f>(BW18*BW19/(BW20*BW21))*1000</f>
        <v>1.0481876875585443</v>
      </c>
      <c r="BX22">
        <f>(BX18*BX19/(BX20*BX21))*1000</f>
        <v>1.0529309116014856</v>
      </c>
      <c r="BY22">
        <f>(BY18*BY19/(BY20*BY21))*1000</f>
        <v>1.0392667656532357</v>
      </c>
      <c r="BZ22">
        <f>(BZ18*BZ19/(BZ20*BZ21))*1000</f>
        <v>1.0313413817438093</v>
      </c>
      <c r="CA22">
        <f>(CA18*CA19/(CA20*CA21))*1000</f>
        <v>1.0198897509225566</v>
      </c>
      <c r="CB22">
        <f>(CB18*CB19/(CB20*CB21))*1000</f>
        <v>1.015787068376359</v>
      </c>
      <c r="CC22">
        <f>(CC18*CC19/(CC20*CC21))*1000</f>
        <v>1.0092721484564919</v>
      </c>
      <c r="CD22">
        <f>(CD18*CD19/(CD20*CD21))*1000</f>
        <v>1.0087043392114006</v>
      </c>
      <c r="CE22">
        <f>(CE18*CE19/(CE20*CE21))*1000</f>
        <v>0.9877401977757142</v>
      </c>
      <c r="CF22">
        <f>(CF18*CF19/(CF20*CF21))*1000</f>
        <v>0.87140358428195996</v>
      </c>
      <c r="CG22">
        <f>(CG18*CG19/(CG20*CG21))*1000</f>
        <v>0.85957963351015632</v>
      </c>
      <c r="CH22">
        <f>(CH18*CH19/(CH20*CH21))*1000</f>
        <v>0.85564384504406432</v>
      </c>
      <c r="CI22">
        <f>(CI18*CI19/(CI20*CI21))*1000</f>
        <v>0.84520667468648869</v>
      </c>
      <c r="CJ22">
        <f>(CJ18*CJ19/(CJ20*CJ21))*1000</f>
        <v>0.8397427320247598</v>
      </c>
      <c r="CK22">
        <f>(CK18*CK19/(CK20*CK21))*1000</f>
        <v>0.95411643411100211</v>
      </c>
    </row>
    <row r="26" spans="8:89" x14ac:dyDescent="0.3">
      <c r="H26" s="4" t="s">
        <v>31</v>
      </c>
      <c r="I26" s="4" t="s">
        <v>26</v>
      </c>
      <c r="J26" s="4" t="s">
        <v>27</v>
      </c>
      <c r="K26" s="4" t="s">
        <v>28</v>
      </c>
      <c r="L26" s="4" t="s">
        <v>29</v>
      </c>
      <c r="M26" s="4" t="s">
        <v>30</v>
      </c>
    </row>
    <row r="27" spans="8:89" x14ac:dyDescent="0.3">
      <c r="H27" s="5">
        <v>1</v>
      </c>
      <c r="I27" s="5">
        <f>J18</f>
        <v>10.0608</v>
      </c>
      <c r="J27" s="6">
        <f>J19</f>
        <v>0.78125800000000001</v>
      </c>
      <c r="K27" s="5">
        <f>J21</f>
        <v>74.3001</v>
      </c>
      <c r="L27" s="5">
        <f>J20</f>
        <v>17.6616</v>
      </c>
      <c r="M27" s="6">
        <f>J22</f>
        <v>5.989734195618051</v>
      </c>
    </row>
    <row r="28" spans="8:89" x14ac:dyDescent="0.3">
      <c r="H28" s="5">
        <v>2</v>
      </c>
      <c r="I28" s="5">
        <f>O18</f>
        <v>11.067399999999999</v>
      </c>
      <c r="J28" s="6">
        <f>O19</f>
        <v>0.46330100000000002</v>
      </c>
      <c r="K28" s="5">
        <f>O21</f>
        <v>71.916300000000007</v>
      </c>
      <c r="L28" s="5">
        <f>O20</f>
        <v>15.132300000000001</v>
      </c>
      <c r="M28" s="6">
        <f>O22</f>
        <v>4.7116884515426669</v>
      </c>
    </row>
    <row r="29" spans="8:89" x14ac:dyDescent="0.3">
      <c r="H29" s="5">
        <v>3</v>
      </c>
      <c r="I29" s="7">
        <f>S18</f>
        <v>8.9329999999999998</v>
      </c>
      <c r="J29" s="6">
        <f>S19</f>
        <v>0.31993199999999999</v>
      </c>
      <c r="K29" s="5">
        <f>S21</f>
        <v>76.1477</v>
      </c>
      <c r="L29" s="5">
        <f>S20</f>
        <v>15.001099999999999</v>
      </c>
      <c r="M29" s="6">
        <f>S22</f>
        <v>2.5019297918657792</v>
      </c>
    </row>
    <row r="30" spans="8:89" x14ac:dyDescent="0.3">
      <c r="H30" s="5">
        <v>4</v>
      </c>
      <c r="I30" s="5">
        <f>AB18</f>
        <v>8.5364000000000004</v>
      </c>
      <c r="J30" s="6">
        <f>AB19</f>
        <v>0.29575299999999999</v>
      </c>
      <c r="K30" s="5">
        <f>AB21</f>
        <v>77.505200000000002</v>
      </c>
      <c r="L30" s="5">
        <f>AB20</f>
        <v>15.0185</v>
      </c>
      <c r="M30" s="6">
        <f>AB22</f>
        <v>2.1689348930957641</v>
      </c>
    </row>
    <row r="31" spans="8:89" x14ac:dyDescent="0.3">
      <c r="H31" s="5">
        <v>5</v>
      </c>
      <c r="I31" s="5">
        <f>BF18</f>
        <v>8.6374999999999993</v>
      </c>
      <c r="J31" s="6">
        <f>BF19</f>
        <v>0.235814</v>
      </c>
      <c r="K31" s="5">
        <f>BF21</f>
        <v>79.101799999999997</v>
      </c>
      <c r="L31" s="5">
        <f>BF20</f>
        <v>15.1128</v>
      </c>
      <c r="M31" s="6">
        <f>BF22</f>
        <v>1.7038303275302695</v>
      </c>
    </row>
    <row r="32" spans="8:89" x14ac:dyDescent="0.3">
      <c r="H32" s="5">
        <v>6</v>
      </c>
      <c r="I32" s="7">
        <f>BI18</f>
        <v>8.7970000000000006</v>
      </c>
      <c r="J32" s="6">
        <f>BI19</f>
        <v>0.20197499999999999</v>
      </c>
      <c r="K32" s="5">
        <f>BI21</f>
        <v>81.006900000000002</v>
      </c>
      <c r="L32" s="5">
        <f>BI20</f>
        <v>15.2098</v>
      </c>
      <c r="M32" s="6">
        <f>BI22</f>
        <v>1.4420711638836816</v>
      </c>
    </row>
    <row r="33" spans="8:13" x14ac:dyDescent="0.3">
      <c r="H33" s="5">
        <v>7</v>
      </c>
      <c r="I33" s="7">
        <f>BS18</f>
        <v>8.4030000000000005</v>
      </c>
      <c r="J33" s="6">
        <f>BS19</f>
        <v>0.16364600000000001</v>
      </c>
      <c r="K33" s="5">
        <f>BS21</f>
        <v>82.407499999999999</v>
      </c>
      <c r="L33" s="5">
        <f>BS20</f>
        <v>15.1958</v>
      </c>
      <c r="M33" s="6">
        <f>BS22</f>
        <v>1.0981191109431045</v>
      </c>
    </row>
    <row r="34" spans="8:13" x14ac:dyDescent="0.3">
      <c r="H34" s="5">
        <v>8</v>
      </c>
      <c r="I34" s="5">
        <f>CF18</f>
        <v>8.1442999999999994</v>
      </c>
      <c r="J34" s="6">
        <f>CF19</f>
        <v>0.13694999999999999</v>
      </c>
      <c r="K34" s="5">
        <f>CF21</f>
        <v>84.633300000000006</v>
      </c>
      <c r="L34" s="5">
        <f>CF20</f>
        <v>15.1236</v>
      </c>
      <c r="M34" s="6">
        <f>CF22</f>
        <v>0.87140358428195996</v>
      </c>
    </row>
    <row r="35" spans="8:13" x14ac:dyDescent="0.3">
      <c r="H35" s="5">
        <v>9</v>
      </c>
      <c r="I35" s="5">
        <f>CJ18</f>
        <v>8.0374999999999996</v>
      </c>
      <c r="J35" s="6">
        <f>CJ19</f>
        <v>0.13272400000000001</v>
      </c>
      <c r="K35" s="5">
        <f>CJ21</f>
        <v>84.670400000000001</v>
      </c>
      <c r="L35" s="5">
        <f>CJ20</f>
        <v>15.003500000000001</v>
      </c>
      <c r="M35" s="6">
        <f>CJ22</f>
        <v>0.8397427320247598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立珩 陳</dc:creator>
  <cp:lastModifiedBy>立珩 陳</cp:lastModifiedBy>
  <dcterms:created xsi:type="dcterms:W3CDTF">2024-05-16T15:00:30Z</dcterms:created>
  <dcterms:modified xsi:type="dcterms:W3CDTF">2024-06-05T10:40:06Z</dcterms:modified>
</cp:coreProperties>
</file>