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coffee/dev/Scala/IntroToAIProject1/flooding/samples/experiment_results/beam_stack/beam_stack_excel/"/>
    </mc:Choice>
  </mc:AlternateContent>
  <xr:revisionPtr revIDLastSave="0" documentId="13_ncr:1_{97786838-ED2E-254D-9F8C-A4EB5AC16CE0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beam_stack_12_h1" sheetId="3" r:id="rId1"/>
    <sheet name="beam_stack_12_h2" sheetId="5" r:id="rId2"/>
    <sheet name="comparis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5" i="5" l="1"/>
  <c r="L95" i="5"/>
  <c r="K95" i="5"/>
  <c r="L94" i="5"/>
  <c r="K94" i="5"/>
  <c r="M94" i="5"/>
  <c r="M77" i="5"/>
  <c r="L77" i="5"/>
  <c r="K77" i="5"/>
  <c r="M76" i="5"/>
  <c r="L76" i="5"/>
  <c r="K76" i="5"/>
  <c r="M61" i="5"/>
  <c r="L61" i="5"/>
  <c r="K61" i="5"/>
  <c r="M60" i="5"/>
  <c r="L60" i="5"/>
  <c r="K60" i="5"/>
  <c r="M59" i="5"/>
  <c r="L59" i="5"/>
  <c r="K59" i="5"/>
  <c r="M37" i="5"/>
  <c r="K34" i="5"/>
  <c r="L33" i="5"/>
  <c r="K33" i="5"/>
  <c r="L37" i="5"/>
  <c r="K37" i="5"/>
  <c r="M36" i="5"/>
  <c r="L36" i="5"/>
  <c r="K36" i="5"/>
  <c r="M35" i="5"/>
  <c r="L35" i="5"/>
  <c r="K35" i="5"/>
  <c r="M34" i="5"/>
  <c r="L34" i="5"/>
  <c r="M33" i="5"/>
  <c r="L9" i="5"/>
  <c r="K9" i="5"/>
  <c r="L8" i="5"/>
  <c r="K8" i="5"/>
  <c r="L7" i="5"/>
  <c r="K7" i="5"/>
  <c r="L6" i="5"/>
  <c r="K6" i="5"/>
  <c r="M5" i="5"/>
  <c r="L5" i="5"/>
  <c r="K5" i="5"/>
  <c r="M93" i="3"/>
  <c r="L93" i="3"/>
  <c r="L77" i="3"/>
  <c r="L76" i="3"/>
  <c r="L60" i="3"/>
  <c r="L59" i="3"/>
  <c r="L37" i="3"/>
  <c r="L36" i="3"/>
  <c r="L35" i="3"/>
  <c r="L34" i="3"/>
  <c r="L33" i="3"/>
  <c r="L9" i="3"/>
  <c r="L8" i="3"/>
  <c r="L7" i="3"/>
  <c r="L6" i="3"/>
  <c r="L5" i="3"/>
  <c r="K93" i="3"/>
  <c r="M76" i="3"/>
  <c r="M77" i="3"/>
  <c r="K77" i="3"/>
  <c r="K76" i="3"/>
  <c r="M60" i="3"/>
  <c r="M59" i="3"/>
  <c r="K60" i="3"/>
  <c r="K59" i="3"/>
  <c r="M37" i="3"/>
  <c r="M36" i="3"/>
  <c r="M35" i="3"/>
  <c r="M34" i="3"/>
  <c r="K37" i="3"/>
  <c r="K36" i="3"/>
  <c r="K35" i="3"/>
  <c r="K34" i="3"/>
  <c r="K33" i="3"/>
  <c r="M33" i="3"/>
  <c r="K9" i="3"/>
  <c r="K8" i="3"/>
  <c r="K7" i="3"/>
  <c r="K6" i="3"/>
  <c r="K5" i="3"/>
  <c r="M5" i="3"/>
  <c r="F33" i="2"/>
  <c r="F34" i="2"/>
  <c r="F35" i="2"/>
  <c r="F36" i="2"/>
  <c r="F32" i="2"/>
  <c r="D43" i="2"/>
  <c r="D44" i="2"/>
  <c r="D45" i="2"/>
  <c r="D46" i="2"/>
  <c r="D47" i="2"/>
  <c r="C36" i="2"/>
  <c r="C35" i="2"/>
  <c r="C34" i="2"/>
  <c r="C33" i="2"/>
  <c r="C32" i="2"/>
  <c r="F25" i="2"/>
  <c r="F26" i="2"/>
  <c r="F27" i="2"/>
  <c r="F28" i="2"/>
  <c r="F24" i="2"/>
  <c r="C28" i="2"/>
  <c r="C27" i="2"/>
  <c r="C26" i="2"/>
  <c r="C25" i="2"/>
  <c r="C24" i="2"/>
  <c r="C18" i="2"/>
  <c r="C17" i="2"/>
  <c r="C16" i="2"/>
  <c r="C15" i="2"/>
  <c r="C14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<sst xmlns="http://schemas.openxmlformats.org/spreadsheetml/2006/main" count="463" uniqueCount="192">
  <si>
    <t>Size</t>
  </si>
  <si>
    <t xml:space="preserve"> Colors</t>
  </si>
  <si>
    <t xml:space="preserve"> ID</t>
  </si>
  <si>
    <t xml:space="preserve"> Beam Size</t>
  </si>
  <si>
    <t xml:space="preserve"> Nodes Explored</t>
  </si>
  <si>
    <t xml:space="preserve"> Runtime</t>
  </si>
  <si>
    <t xml:space="preserve"> Solution</t>
  </si>
  <si>
    <t xml:space="preserve"> [0 2 0 3 1 2]</t>
  </si>
  <si>
    <t xml:space="preserve"> [3 0 3 1 2]</t>
  </si>
  <si>
    <t xml:space="preserve"> [3 1 2 0 3 2 1 0]</t>
  </si>
  <si>
    <t xml:space="preserve"> [0 3 2 0 1]</t>
  </si>
  <si>
    <t xml:space="preserve"> [1 2 0 2 3 1]</t>
  </si>
  <si>
    <t xml:space="preserve"> [1 3 2 0 4]</t>
  </si>
  <si>
    <t xml:space="preserve"> [4 3 2 1 2 4 0 3]</t>
  </si>
  <si>
    <t xml:space="preserve"> [4 3 1 4 0 3 2]</t>
  </si>
  <si>
    <t xml:space="preserve"> [2 0 3 1 2 0 4]</t>
  </si>
  <si>
    <t xml:space="preserve"> [0 2 3 1 4 3 0]</t>
  </si>
  <si>
    <t xml:space="preserve"> [1 3 1 5 3 0 2 4 1]</t>
  </si>
  <si>
    <t xml:space="preserve"> [5 3 2 5 4 0 1 3]</t>
  </si>
  <si>
    <t xml:space="preserve"> [5 0 2 3 5 1 0 2 4]</t>
  </si>
  <si>
    <t xml:space="preserve"> [2 6 5 1 0 3 2 6 4 5]</t>
  </si>
  <si>
    <t xml:space="preserve"> [4 3 5 1 3 0 4 2 6]</t>
  </si>
  <si>
    <t xml:space="preserve"> [6 3 2 4 3 7 2 5 6 1 0]</t>
  </si>
  <si>
    <t xml:space="preserve"> [2 3 7 1 4 3 5 2 0 6]</t>
  </si>
  <si>
    <t xml:space="preserve"> [3 1 0 3 0 2 3 0 2 3 1]</t>
  </si>
  <si>
    <t xml:space="preserve"> [2 0 3 0 1 3 1 2 0 3 1]</t>
  </si>
  <si>
    <t xml:space="preserve"> [1 0 2 3 2 3 1 2 3 1 0]</t>
  </si>
  <si>
    <t xml:space="preserve"> [3 2 0 2 0 1 3 0 1 3 2]</t>
  </si>
  <si>
    <t xml:space="preserve"> [2 1 2 3 1 3 0 2 3 1]</t>
  </si>
  <si>
    <t xml:space="preserve"> [3 0 4 3 2 4 2 1 0 3 2 1 3 0 4]</t>
  </si>
  <si>
    <t xml:space="preserve"> [1 2 3 4 2 0 3 1 3 0 4 2 1 0 3]</t>
  </si>
  <si>
    <t xml:space="preserve"> [3 4 2 1 3 4 2 1 0 2 4 3 1]</t>
  </si>
  <si>
    <t xml:space="preserve"> [0 2 6 1 5 4 0 6 2 5 1 4 6 0 3]</t>
  </si>
  <si>
    <t xml:space="preserve"> [6 5 2 5 3 0 1 5 4 6 0 5 3 2 1 4]</t>
  </si>
  <si>
    <t xml:space="preserve"> DNF</t>
  </si>
  <si>
    <t xml:space="preserve"> --</t>
  </si>
  <si>
    <t xml:space="preserve"> [3 2 3 1 2 1 0 2 3 1 0 2 3 0 1]</t>
  </si>
  <si>
    <t xml:space="preserve"> [1 2 0 1 0 2 0 2 3 1 0 3 0 2 3 0 2 1]</t>
  </si>
  <si>
    <t xml:space="preserve"> [0 4 0 3 2 1 0 4 2 3 4 0 1 4 1 2 0 3]</t>
  </si>
  <si>
    <t> [1 2 1 2 3 1 2 1 2 3 1 2 0 3 1 2 0 3 2 0 1]</t>
  </si>
  <si>
    <t> [1 2 0 1 2 1 3 0 2 3 2 1 3 0 2]</t>
  </si>
  <si>
    <t> [0 2 0 1 2 1 2 0 2 1 2 0 1 3 0 2 1 0 3 2]</t>
  </si>
  <si>
    <t> [1 0 1 3 2 0 2 0 2 0 2 1 2 0 2 1 0 3 1 2]</t>
  </si>
  <si>
    <t> DNF</t>
  </si>
  <si>
    <t> --</t>
  </si>
  <si>
    <t> [4 1 4 0 2 3 0 4 2 1 3 2 0 4 1 3 4 0 2]</t>
  </si>
  <si>
    <t> [2 3 2 1 2 0 2 0 3 2 0 2 3 1 3 2 1 3 0 2 1]</t>
  </si>
  <si>
    <t> [2 1 2 1 0 1 2 1 0 3 2 0 1 2 0 1 3 1 3 2 3 0 1]</t>
  </si>
  <si>
    <t> [3 0 1 3 1 0 2 3 2 1 0 3 1 2 3 2 3 1 2 0 3 1 3 0 2]</t>
  </si>
  <si>
    <t> [0 2 3 2 1 2 3 1 3 0 1 3 0 2 3 0 3 2 1 0 2 1 3]</t>
  </si>
  <si>
    <t>solved</t>
  </si>
  <si>
    <t>total</t>
  </si>
  <si>
    <t>percentage</t>
  </si>
  <si>
    <t>25x25</t>
  </si>
  <si>
    <t>20x20</t>
  </si>
  <si>
    <t>15x15</t>
  </si>
  <si>
    <t>10x10</t>
  </si>
  <si>
    <t>5x5</t>
  </si>
  <si>
    <t>A* Nodes Explored</t>
  </si>
  <si>
    <t>A* % Solved</t>
  </si>
  <si>
    <t>Instance Size</t>
  </si>
  <si>
    <t> [1 2 0 2 1 0 2 1 3 1 0 2 1 0 3 1 2 1 0 3 2 0 1 3]</t>
  </si>
  <si>
    <t> [2 1 3 1 3 2 1 0 2 0 2 0 3 0 1 0 2 1 0 3 1]</t>
  </si>
  <si>
    <t xml:space="preserve"> [3 4 1 0 2 0 4 2 3 4 0 3 4 1 4 2 0 1 2 3]</t>
  </si>
  <si>
    <t xml:space="preserve"> [4 0 2 3 4 0 4 2 3 0 1 0 3 2 4 1 0 3]</t>
  </si>
  <si>
    <t xml:space="preserve"> [1 4 3 1 0 2 4 3 1 0 2 3 0 1 4]</t>
  </si>
  <si>
    <t xml:space="preserve"> [3 1 2 4 1 2 0 4 3 1 0 2 4 1 3 2 0 1 4]</t>
  </si>
  <si>
    <t xml:space="preserve"> [1 3 2 1 3 0 1 0 2 3 2 0 1 2 0 3]</t>
  </si>
  <si>
    <t xml:space="preserve"> [2 3 1 0 2 3 2 1 0 2 3 0 1 2]</t>
  </si>
  <si>
    <t xml:space="preserve"> [3 1 2 3 0 3 2 3 2 1 0 3 1 0 3 1 2]</t>
  </si>
  <si>
    <t xml:space="preserve"> [6 5 4 1 3 2 7 6 5 2 7 3 6 2 0 1 4]</t>
  </si>
  <si>
    <t xml:space="preserve"> [6 1 6 7 1 2 6 3 4 5 0 2 7 1 3 5 4 6]</t>
  </si>
  <si>
    <t xml:space="preserve"> [7 3 0 7 5 0 5 0 4 7 3 6 1 5 0 4 7 2]</t>
  </si>
  <si>
    <t xml:space="preserve"> [3 0 2 5 3 6 1 3 2 0 6 5 1 2 3 4]</t>
  </si>
  <si>
    <t xml:space="preserve"> [0 3 2 0 4 1 0 1 3 6 0 5 2 3 4 6]</t>
  </si>
  <si>
    <t xml:space="preserve"> [4 2 0 4 2 1 5 0 4 2 5 1 5 6 0 3]</t>
  </si>
  <si>
    <t xml:space="preserve"> [5 3 0 3 5 0 1 2 0 3 5 4 2 1]</t>
  </si>
  <si>
    <t xml:space="preserve"> [2 3 0 5 1 3 1 2 3 1 0 2 5 1 3 4]</t>
  </si>
  <si>
    <t xml:space="preserve"> [5 4 2 1 0 5 2 5 4 0 3 2 1 5 4 0]</t>
  </si>
  <si>
    <t xml:space="preserve"> [4 5 4 1 0 2 5 3 4 2 4 3 1 5 4 2 0]</t>
  </si>
  <si>
    <t xml:space="preserve"> [1 4 0 4 1 2 5 1 5 4 2 3 1 5 4 2 0]</t>
  </si>
  <si>
    <t xml:space="preserve"> [1 4 1 2 0 3 4 2 3 1 4 0 2]</t>
  </si>
  <si>
    <t xml:space="preserve"> [3 0 4 1 3 2 4 0 1 3 2 4 0 1]</t>
  </si>
  <si>
    <t xml:space="preserve"> [6 0 6 3 0 2 7 4 5 1 3 6]</t>
  </si>
  <si>
    <t xml:space="preserve"> [6 2 5 4 0 5 3 7 6 1]</t>
  </si>
  <si>
    <t xml:space="preserve"> [6 4 5 7 2 0 1 4 6 3 7]</t>
  </si>
  <si>
    <t xml:space="preserve"> [6 0 1 6 4 3 5 0 2]</t>
  </si>
  <si>
    <t xml:space="preserve"> [2 5 4 2 6 3 1 0]</t>
  </si>
  <si>
    <t xml:space="preserve"> [0 2 3 4 1 5 6 0 2]</t>
  </si>
  <si>
    <t xml:space="preserve"> [3 4 0 4 3 1 5 2]</t>
  </si>
  <si>
    <t xml:space="preserve"> [2 4 2 4 0 3 4 2 5 1]</t>
  </si>
  <si>
    <t>H2</t>
  </si>
  <si>
    <t> [3 0 1 3 1 0 2 3 2 1 0 3 1 2 3 2 1 0 2 1 3 0 1 2]</t>
  </si>
  <si>
    <t> [4 1 4 0 2 4 3 1 0 4 1 2 3 4 1 0 2 4 3]</t>
  </si>
  <si>
    <t> [4 0 2 4 2 1 2 4 1 0 2 0 4 2 3 0 2 3 1 4 1 2 3 1 0 4]</t>
  </si>
  <si>
    <t> [4 2 3 2 3 2 1 2 0 2 3 1 2 4 3 1 4 1 2 0 4 0 1 3 4 2]</t>
  </si>
  <si>
    <t> [0 2 0 1 2 1 2 0 2 1 3 0 1 3 0 2 1 0 3 2]</t>
  </si>
  <si>
    <t> [1 2 0 3 2 1 3 1 3 2 3 0 1 2 3]</t>
  </si>
  <si>
    <t> [2 1 3 2 1 2 3 2 3 2 1 0 2 1 0 2 0 1 2 0 3]</t>
  </si>
  <si>
    <t xml:space="preserve"> [4 5 1 0 5 2 4 3 0 4 1 3 2 0 5 3 4 0 5 2 1]</t>
  </si>
  <si>
    <t xml:space="preserve"> [0 4 1 3 1 0 4 2 0 3 4 0 2 0 1 4 0 2 3]</t>
  </si>
  <si>
    <t xml:space="preserve"> [1 4 3 4 2 4 3 0 1 2 3 4 2 1 0]</t>
  </si>
  <si>
    <t xml:space="preserve"> [3 2 3 1 3 1 0 2 1 3 0 2 3 0 1]</t>
  </si>
  <si>
    <t xml:space="preserve"> [6 5 4 1 3 2 7 6 5 2 7 3 6 4 1 2 0]</t>
  </si>
  <si>
    <t xml:space="preserve"> [0 4 2 4 5 3 6 1 2 0 6 5 1 2 4 3]</t>
  </si>
  <si>
    <t xml:space="preserve"> [5 3 1 0 3 1 4 2 5 1 4 3 0 2]</t>
  </si>
  <si>
    <t xml:space="preserve"> [1 2 3 4 2 3 0 4 3 1 5 2 0 3 4 1]</t>
  </si>
  <si>
    <t xml:space="preserve"> [4 5 4 5 0 2 5 3 4 2 0 1 5 3 4 0 2]</t>
  </si>
  <si>
    <t xml:space="preserve"> [1 4 0 4 0 1 2 1 4 2 3 1 2 4 5 0]</t>
  </si>
  <si>
    <t xml:space="preserve"> [1 0 2 1 2 3 1 2 3 1 0]</t>
  </si>
  <si>
    <t xml:space="preserve"> [3 0 7 5 1 0 6 4 2 3]</t>
  </si>
  <si>
    <t xml:space="preserve"> [6 4 5 6 2 3 0 1 7 4]</t>
  </si>
  <si>
    <t xml:space="preserve"> [6 3 1 4 0 3 6 5 2 7]</t>
  </si>
  <si>
    <t xml:space="preserve"> [4 3 6 4 1 5 3 2 0]</t>
  </si>
  <si>
    <t xml:space="preserve"> [5 0 1 6 5 2 3 4 0]</t>
  </si>
  <si>
    <t xml:space="preserve"> [2 5 2 4 6 0 1 3]</t>
  </si>
  <si>
    <t xml:space="preserve"> [0 2 6 3 4 1 5 0 2]</t>
  </si>
  <si>
    <t xml:space="preserve"> [0 1 2 4 0 4 2 5 1 3]</t>
  </si>
  <si>
    <t xml:space="preserve"> [2 0 3 2 4 0 1]</t>
  </si>
  <si>
    <t xml:space="preserve"> [4 1 3 2 1 0 4 2]</t>
  </si>
  <si>
    <t xml:space="preserve"> [1 3 0 4 2]</t>
  </si>
  <si>
    <t xml:space="preserve"> [3 2 0 3 1 0 2 3]</t>
  </si>
  <si>
    <t> [2 0 1 3 4 1 4 0 3 2 4 0 2 0 1 4 1 3 0 2 1 4 1 3 4 0 1 2]</t>
  </si>
  <si>
    <t> [3 1 0 3 0 4 0 3 0 4 0 2 3 1 4 0 3 1 0 4 1 3 4 0 1 2]</t>
  </si>
  <si>
    <t> [1 2 0 3 1 3 0 3 1 2 0 2 0 3 2 1 2 0 1 3 2 1 0 3]</t>
  </si>
  <si>
    <t> [0 4 1 3 0 4 3 1 0 3 2 0 3 4 1 0 4 3 1 0 2 4]</t>
  </si>
  <si>
    <t> [4 3 0 4 2 1 2 1 2 4 2 3 1 3 4 0 3 2 4 3 2 4 1 3 0]</t>
  </si>
  <si>
    <t> [1 2 1 3 2 3 0 2 0 2 1 3 0 3 1 2 0 3 0 2 1]</t>
  </si>
  <si>
    <t xml:space="preserve"> [0 4 0 3 2 1 0 2 4 0 2 1 3 4 1 4 2 0]</t>
  </si>
  <si>
    <t xml:space="preserve"> [4 0 2 3 4 0 4 2 3 0 1 4 3 0 3 2 1 4]</t>
  </si>
  <si>
    <t xml:space="preserve"> [3 1 2 4 1 2 0 4 1 0 2 0 1 3 4 2 1 3 0]</t>
  </si>
  <si>
    <t xml:space="preserve"> [1 3 0 1 2 1 2 3 0 1 3 0 3 1 2 0 3 1]</t>
  </si>
  <si>
    <t xml:space="preserve"> [1 3 2 1 2 1 0 3 0 1 0 2 0 1 2 3]</t>
  </si>
  <si>
    <t xml:space="preserve"> [2 3 1 0 2 3 1 3 2 3 0 3 2 1]</t>
  </si>
  <si>
    <t xml:space="preserve"> [4 0 3 1 0 7 3 2 6 1 5 4 0 6 1 2 5 3 7 4]</t>
  </si>
  <si>
    <t xml:space="preserve"> [5 4 1 7 2 7 6 3 5 7 6 3 1 6 2 4 0 5]</t>
  </si>
  <si>
    <t xml:space="preserve"> [6 1 6 7 1 2 7 3 4 5 0 2 7 1 5 3 4 6]</t>
  </si>
  <si>
    <t xml:space="preserve"> [7 3 0 7 5 2 0 4 3 7 6 1 5 0 2 7 4 6]</t>
  </si>
  <si>
    <t xml:space="preserve"> [6 5 2 5 0 3 1 5 4 6 5 1 3 4 2 0]</t>
  </si>
  <si>
    <t xml:space="preserve"> [4 2 0 4 2 1 6 1 5 4 2 1 3 6 0 5]</t>
  </si>
  <si>
    <t xml:space="preserve"> [0 2 6 1 5 4 0 6 5 1 4 2 6 0 3]</t>
  </si>
  <si>
    <t xml:space="preserve"> [5 4 2 1 0 1 2 5 4 0 3 2 1 0 5 4]</t>
  </si>
  <si>
    <t xml:space="preserve"> [1 4 2 1 0 4 2 3 4 1 0 3 2]</t>
  </si>
  <si>
    <t xml:space="preserve"> [3 0 4 1 3 2 0 2 0 2 3 0 4 1]</t>
  </si>
  <si>
    <t xml:space="preserve"> [1 2 3 4 2 0 1 3 1 0 4 3 2 0 1]</t>
  </si>
  <si>
    <t xml:space="preserve"> [3 2 4 3 2 1 4 2 3 1 2 3 4 1 0]</t>
  </si>
  <si>
    <t xml:space="preserve"> [4 1 6 3 0 6 7 5 4 3 2]</t>
  </si>
  <si>
    <t xml:space="preserve"> [3 7 6 7 2 1 5 3 0 4]</t>
  </si>
  <si>
    <t xml:space="preserve"> [2 4 0 1 3 5 2 3 4 6 1]</t>
  </si>
  <si>
    <t xml:space="preserve"> [0 2 5 1 2 0 3 1 4]</t>
  </si>
  <si>
    <t xml:space="preserve"> [3 4 0 5 3 1 4 2]</t>
  </si>
  <si>
    <t xml:space="preserve"> [4 1 0 2 4 5 0 1 3]</t>
  </si>
  <si>
    <t xml:space="preserve"> [4 5 3 1 2 4 0 1 3]</t>
  </si>
  <si>
    <t>****</t>
  </si>
  <si>
    <t>H1</t>
  </si>
  <si>
    <t>Comparing Algorithms</t>
  </si>
  <si>
    <t>-</t>
  </si>
  <si>
    <t>Beam Size 12</t>
  </si>
  <si>
    <t>Beam Size 10</t>
  </si>
  <si>
    <t>Total Nodes Explored (of solved)</t>
  </si>
  <si>
    <t>Avg Nodes Explored (of solved)</t>
  </si>
  <si>
    <t>% Solved</t>
  </si>
  <si>
    <t>% Better (on average) than H1</t>
  </si>
  <si>
    <t>Beam Stack (Beam Size 12) % Solved</t>
  </si>
  <si>
    <t>Beam Stack (Beam Size 12)  Nodes Explored</t>
  </si>
  <si>
    <t>Total Nodes Explored (of Solved)</t>
  </si>
  <si>
    <t>Avg Nodes Explored (of Solved)</t>
  </si>
  <si>
    <t>avg nodes ex</t>
  </si>
  <si>
    <t>% solved</t>
  </si>
  <si>
    <t>5x5 4 colors</t>
  </si>
  <si>
    <t>5x5 5 colors</t>
  </si>
  <si>
    <t>5x5 6 colors</t>
  </si>
  <si>
    <t>5x5 7 colors</t>
  </si>
  <si>
    <t>5x5 8 colors</t>
  </si>
  <si>
    <t>10x10 4 colors</t>
  </si>
  <si>
    <t>10x10 5 colors</t>
  </si>
  <si>
    <t>10x10 6 colors</t>
  </si>
  <si>
    <t>10x10 7 colors</t>
  </si>
  <si>
    <t>10x10 8 colors</t>
  </si>
  <si>
    <t>15x15 4 colors</t>
  </si>
  <si>
    <t>15x15 5 colors</t>
  </si>
  <si>
    <t>15x15 6 colors</t>
  </si>
  <si>
    <t>15x15 7 colors</t>
  </si>
  <si>
    <t>--</t>
  </si>
  <si>
    <t>20x20 4 colors</t>
  </si>
  <si>
    <t>20x20 5 colors</t>
  </si>
  <si>
    <t>20x20 6 colors</t>
  </si>
  <si>
    <t>25x25 4 colors</t>
  </si>
  <si>
    <t>25x25 5 colors</t>
  </si>
  <si>
    <t>25x25 6 colors</t>
  </si>
  <si>
    <t>avg runtime</t>
  </si>
  <si>
    <t>avg 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</si>
</sst>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 (Body)"/>
    </font>
    <font>
      <b/>
      <sz val="16"/>
      <color theme="1"/>
      <name val="Aptos Narrow"/>
      <scheme val="minor"/>
    </font>
    <font>
      <b/>
      <sz val="12"/>
      <color rgb="FF00B05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14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4" fontId="0" fillId="0" borderId="0" xfId="0" applyNumberFormat="1"/>
    <xf numFmtId="3" fontId="0" fillId="0" borderId="0" xfId="0" applyNumberFormat="1"/>
    <xf numFmtId="0" fontId="20" fillId="0" borderId="0" xfId="0" quotePrefix="1" applyFont="1"/>
    <xf numFmtId="4" fontId="20" fillId="0" borderId="0" xfId="0" applyNumberFormat="1" applyFont="1"/>
    <xf numFmtId="4" fontId="20" fillId="0" borderId="0" xfId="0" quotePrefix="1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2203-31C0-A34B-93D0-5931F1AA1DE6}">
  <dimension ref="A1:M104"/>
  <sheetViews>
    <sheetView topLeftCell="A79" zoomScale="150" zoomScaleNormal="150" workbookViewId="0">
      <selection activeCell="J92" sqref="J92:M95"/>
    </sheetView>
  </sheetViews>
  <sheetFormatPr baseColWidth="10" defaultRowHeight="16" x14ac:dyDescent="0.2"/>
  <cols>
    <col min="10" max="10" width="12.6640625" bestFit="1" customWidth="1"/>
    <col min="11" max="11" width="11.6640625" bestFit="1" customWidth="1"/>
    <col min="12" max="12" width="14.6640625" bestFit="1" customWidth="1"/>
    <col min="13" max="13" width="11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>
        <v>5</v>
      </c>
      <c r="B2">
        <v>4</v>
      </c>
      <c r="C2">
        <v>0</v>
      </c>
      <c r="D2">
        <v>12</v>
      </c>
      <c r="E2">
        <v>42</v>
      </c>
      <c r="F2">
        <v>4</v>
      </c>
      <c r="G2" t="s">
        <v>7</v>
      </c>
    </row>
    <row r="3" spans="1:13" x14ac:dyDescent="0.2">
      <c r="A3">
        <v>5</v>
      </c>
      <c r="B3">
        <v>4</v>
      </c>
      <c r="C3">
        <v>1</v>
      </c>
      <c r="D3">
        <v>12</v>
      </c>
      <c r="E3">
        <v>23</v>
      </c>
      <c r="F3">
        <v>1</v>
      </c>
      <c r="G3" t="s">
        <v>8</v>
      </c>
    </row>
    <row r="4" spans="1:13" x14ac:dyDescent="0.2">
      <c r="A4">
        <v>5</v>
      </c>
      <c r="B4">
        <v>4</v>
      </c>
      <c r="C4">
        <v>2</v>
      </c>
      <c r="D4">
        <v>12</v>
      </c>
      <c r="E4">
        <v>123</v>
      </c>
      <c r="F4">
        <v>5</v>
      </c>
      <c r="G4" t="s">
        <v>9</v>
      </c>
      <c r="K4" t="s">
        <v>167</v>
      </c>
      <c r="L4" t="s">
        <v>191</v>
      </c>
      <c r="M4" t="s">
        <v>168</v>
      </c>
    </row>
    <row r="5" spans="1:13" x14ac:dyDescent="0.2">
      <c r="A5">
        <v>5</v>
      </c>
      <c r="B5">
        <v>4</v>
      </c>
      <c r="C5">
        <v>3</v>
      </c>
      <c r="D5">
        <v>12</v>
      </c>
      <c r="E5">
        <v>35</v>
      </c>
      <c r="F5">
        <v>1</v>
      </c>
      <c r="G5" t="s">
        <v>10</v>
      </c>
      <c r="J5" t="s">
        <v>169</v>
      </c>
      <c r="K5">
        <f>AVERAGE(E2:E6)</f>
        <v>51.8</v>
      </c>
      <c r="L5">
        <f>AVERAGE(F2:F6)</f>
        <v>2.4</v>
      </c>
      <c r="M5">
        <f>5/5</f>
        <v>1</v>
      </c>
    </row>
    <row r="6" spans="1:13" x14ac:dyDescent="0.2">
      <c r="A6">
        <v>5</v>
      </c>
      <c r="B6">
        <v>4</v>
      </c>
      <c r="C6">
        <v>4</v>
      </c>
      <c r="D6">
        <v>12</v>
      </c>
      <c r="E6">
        <v>36</v>
      </c>
      <c r="F6">
        <v>1</v>
      </c>
      <c r="G6" t="s">
        <v>11</v>
      </c>
      <c r="J6" t="s">
        <v>170</v>
      </c>
      <c r="K6">
        <f>AVERAGE(E7:E11)</f>
        <v>74.400000000000006</v>
      </c>
      <c r="L6">
        <f>AVERAGE(F7:F11)</f>
        <v>2</v>
      </c>
      <c r="M6">
        <v>1</v>
      </c>
    </row>
    <row r="7" spans="1:13" x14ac:dyDescent="0.2">
      <c r="A7">
        <v>5</v>
      </c>
      <c r="B7">
        <v>5</v>
      </c>
      <c r="C7">
        <v>0</v>
      </c>
      <c r="D7">
        <v>12</v>
      </c>
      <c r="E7">
        <v>40</v>
      </c>
      <c r="F7">
        <v>1</v>
      </c>
      <c r="G7" t="s">
        <v>12</v>
      </c>
      <c r="J7" t="s">
        <v>171</v>
      </c>
      <c r="K7">
        <f>AVERAGE(E12:E16)</f>
        <v>474</v>
      </c>
      <c r="L7">
        <f>AVERAGE(F12:F16)</f>
        <v>7.8</v>
      </c>
      <c r="M7">
        <v>1</v>
      </c>
    </row>
    <row r="8" spans="1:13" x14ac:dyDescent="0.2">
      <c r="A8">
        <v>5</v>
      </c>
      <c r="B8">
        <v>5</v>
      </c>
      <c r="C8">
        <v>1</v>
      </c>
      <c r="D8">
        <v>12</v>
      </c>
      <c r="E8">
        <v>116</v>
      </c>
      <c r="F8">
        <v>4</v>
      </c>
      <c r="G8" t="s">
        <v>13</v>
      </c>
      <c r="J8" t="s">
        <v>172</v>
      </c>
      <c r="K8">
        <f>AVERAGE(E17:E21)</f>
        <v>593</v>
      </c>
      <c r="L8">
        <f>AVERAGE(F17:F21)</f>
        <v>9.1999999999999993</v>
      </c>
      <c r="M8">
        <v>1</v>
      </c>
    </row>
    <row r="9" spans="1:13" x14ac:dyDescent="0.2">
      <c r="A9">
        <v>5</v>
      </c>
      <c r="B9">
        <v>5</v>
      </c>
      <c r="C9">
        <v>2</v>
      </c>
      <c r="D9">
        <v>12</v>
      </c>
      <c r="E9">
        <v>81</v>
      </c>
      <c r="F9">
        <v>2</v>
      </c>
      <c r="G9" t="s">
        <v>14</v>
      </c>
      <c r="J9" t="s">
        <v>173</v>
      </c>
      <c r="K9">
        <f>AVERAGE(E22:E26)</f>
        <v>3547.6</v>
      </c>
      <c r="L9">
        <f>AVERAGE(F22:F26)</f>
        <v>55.4</v>
      </c>
      <c r="M9">
        <v>1</v>
      </c>
    </row>
    <row r="10" spans="1:13" x14ac:dyDescent="0.2">
      <c r="A10">
        <v>5</v>
      </c>
      <c r="B10">
        <v>5</v>
      </c>
      <c r="C10">
        <v>3</v>
      </c>
      <c r="D10">
        <v>12</v>
      </c>
      <c r="E10">
        <v>79</v>
      </c>
      <c r="F10">
        <v>2</v>
      </c>
      <c r="G10" t="s">
        <v>15</v>
      </c>
    </row>
    <row r="11" spans="1:13" x14ac:dyDescent="0.2">
      <c r="A11">
        <v>5</v>
      </c>
      <c r="B11">
        <v>5</v>
      </c>
      <c r="C11">
        <v>4</v>
      </c>
      <c r="D11">
        <v>12</v>
      </c>
      <c r="E11">
        <v>56</v>
      </c>
      <c r="F11">
        <v>1</v>
      </c>
      <c r="G11" t="s">
        <v>16</v>
      </c>
    </row>
    <row r="12" spans="1:13" x14ac:dyDescent="0.2">
      <c r="A12">
        <v>5</v>
      </c>
      <c r="B12">
        <v>6</v>
      </c>
      <c r="C12">
        <v>0</v>
      </c>
      <c r="D12">
        <v>12</v>
      </c>
      <c r="E12">
        <v>595</v>
      </c>
      <c r="F12">
        <v>11</v>
      </c>
      <c r="G12" t="s">
        <v>17</v>
      </c>
    </row>
    <row r="13" spans="1:13" x14ac:dyDescent="0.2">
      <c r="A13">
        <v>5</v>
      </c>
      <c r="B13">
        <v>6</v>
      </c>
      <c r="C13">
        <v>1</v>
      </c>
      <c r="D13">
        <v>12</v>
      </c>
      <c r="E13">
        <v>206</v>
      </c>
      <c r="F13">
        <v>5</v>
      </c>
      <c r="G13" t="s">
        <v>18</v>
      </c>
    </row>
    <row r="14" spans="1:13" x14ac:dyDescent="0.2">
      <c r="A14">
        <v>5</v>
      </c>
      <c r="B14">
        <v>6</v>
      </c>
      <c r="C14">
        <v>2</v>
      </c>
      <c r="D14">
        <v>12</v>
      </c>
      <c r="E14">
        <v>608</v>
      </c>
      <c r="F14">
        <v>10</v>
      </c>
      <c r="G14" t="s">
        <v>90</v>
      </c>
    </row>
    <row r="15" spans="1:13" x14ac:dyDescent="0.2">
      <c r="A15">
        <v>5</v>
      </c>
      <c r="B15">
        <v>6</v>
      </c>
      <c r="C15">
        <v>3</v>
      </c>
      <c r="D15">
        <v>12</v>
      </c>
      <c r="E15">
        <v>350</v>
      </c>
      <c r="F15">
        <v>4</v>
      </c>
      <c r="G15" t="s">
        <v>89</v>
      </c>
    </row>
    <row r="16" spans="1:13" x14ac:dyDescent="0.2">
      <c r="A16">
        <v>5</v>
      </c>
      <c r="B16">
        <v>6</v>
      </c>
      <c r="C16">
        <v>4</v>
      </c>
      <c r="D16">
        <v>12</v>
      </c>
      <c r="E16">
        <v>611</v>
      </c>
      <c r="F16">
        <v>9</v>
      </c>
      <c r="G16" t="s">
        <v>19</v>
      </c>
    </row>
    <row r="17" spans="1:13" x14ac:dyDescent="0.2">
      <c r="A17">
        <v>5</v>
      </c>
      <c r="B17">
        <v>7</v>
      </c>
      <c r="C17">
        <v>0</v>
      </c>
      <c r="D17">
        <v>12</v>
      </c>
      <c r="E17">
        <v>1162</v>
      </c>
      <c r="F17">
        <v>20</v>
      </c>
      <c r="G17" t="s">
        <v>88</v>
      </c>
    </row>
    <row r="18" spans="1:13" x14ac:dyDescent="0.2">
      <c r="A18">
        <v>5</v>
      </c>
      <c r="B18">
        <v>7</v>
      </c>
      <c r="C18">
        <v>1</v>
      </c>
      <c r="D18">
        <v>12</v>
      </c>
      <c r="E18">
        <v>261</v>
      </c>
      <c r="F18">
        <v>2</v>
      </c>
      <c r="G18" t="s">
        <v>87</v>
      </c>
    </row>
    <row r="19" spans="1:13" x14ac:dyDescent="0.2">
      <c r="A19">
        <v>5</v>
      </c>
      <c r="B19">
        <v>7</v>
      </c>
      <c r="C19">
        <v>2</v>
      </c>
      <c r="D19">
        <v>12</v>
      </c>
      <c r="E19">
        <v>606</v>
      </c>
      <c r="F19">
        <v>11</v>
      </c>
      <c r="G19" t="s">
        <v>20</v>
      </c>
    </row>
    <row r="20" spans="1:13" x14ac:dyDescent="0.2">
      <c r="A20">
        <v>5</v>
      </c>
      <c r="B20">
        <v>7</v>
      </c>
      <c r="C20">
        <v>3</v>
      </c>
      <c r="D20">
        <v>12</v>
      </c>
      <c r="E20">
        <v>503</v>
      </c>
      <c r="F20">
        <v>8</v>
      </c>
      <c r="G20" t="s">
        <v>86</v>
      </c>
    </row>
    <row r="21" spans="1:13" x14ac:dyDescent="0.2">
      <c r="A21">
        <v>5</v>
      </c>
      <c r="B21">
        <v>7</v>
      </c>
      <c r="C21">
        <v>4</v>
      </c>
      <c r="D21">
        <v>12</v>
      </c>
      <c r="E21">
        <v>433</v>
      </c>
      <c r="F21">
        <v>5</v>
      </c>
      <c r="G21" t="s">
        <v>21</v>
      </c>
    </row>
    <row r="22" spans="1:13" x14ac:dyDescent="0.2">
      <c r="A22">
        <v>5</v>
      </c>
      <c r="B22">
        <v>8</v>
      </c>
      <c r="C22">
        <v>0</v>
      </c>
      <c r="D22">
        <v>12</v>
      </c>
      <c r="E22">
        <v>2648</v>
      </c>
      <c r="F22">
        <v>45</v>
      </c>
      <c r="G22" t="s">
        <v>22</v>
      </c>
    </row>
    <row r="23" spans="1:13" x14ac:dyDescent="0.2">
      <c r="A23">
        <v>5</v>
      </c>
      <c r="B23">
        <v>8</v>
      </c>
      <c r="C23">
        <v>1</v>
      </c>
      <c r="D23">
        <v>12</v>
      </c>
      <c r="E23">
        <v>2412</v>
      </c>
      <c r="F23">
        <v>39</v>
      </c>
      <c r="G23" t="s">
        <v>85</v>
      </c>
    </row>
    <row r="24" spans="1:13" x14ac:dyDescent="0.2">
      <c r="A24">
        <v>5</v>
      </c>
      <c r="B24">
        <v>8</v>
      </c>
      <c r="C24">
        <v>2</v>
      </c>
      <c r="D24">
        <v>12</v>
      </c>
      <c r="E24">
        <v>4541</v>
      </c>
      <c r="F24">
        <v>64</v>
      </c>
      <c r="G24" t="s">
        <v>84</v>
      </c>
    </row>
    <row r="25" spans="1:13" x14ac:dyDescent="0.2">
      <c r="A25">
        <v>5</v>
      </c>
      <c r="B25">
        <v>8</v>
      </c>
      <c r="C25">
        <v>3</v>
      </c>
      <c r="D25">
        <v>12</v>
      </c>
      <c r="E25">
        <v>1622</v>
      </c>
      <c r="F25">
        <v>35</v>
      </c>
      <c r="G25" t="s">
        <v>23</v>
      </c>
    </row>
    <row r="26" spans="1:13" x14ac:dyDescent="0.2">
      <c r="A26">
        <v>5</v>
      </c>
      <c r="B26">
        <v>8</v>
      </c>
      <c r="C26">
        <v>4</v>
      </c>
      <c r="D26">
        <v>12</v>
      </c>
      <c r="E26">
        <v>6515</v>
      </c>
      <c r="F26">
        <v>94</v>
      </c>
      <c r="G26" t="s">
        <v>83</v>
      </c>
    </row>
    <row r="27" spans="1:13" x14ac:dyDescent="0.2">
      <c r="A27">
        <v>10</v>
      </c>
      <c r="B27">
        <v>4</v>
      </c>
      <c r="C27">
        <v>0</v>
      </c>
      <c r="D27">
        <v>12</v>
      </c>
      <c r="E27">
        <v>269</v>
      </c>
      <c r="F27">
        <v>16</v>
      </c>
      <c r="G27" t="s">
        <v>24</v>
      </c>
    </row>
    <row r="28" spans="1:13" x14ac:dyDescent="0.2">
      <c r="A28">
        <v>10</v>
      </c>
      <c r="B28">
        <v>4</v>
      </c>
      <c r="C28">
        <v>1</v>
      </c>
      <c r="D28">
        <v>12</v>
      </c>
      <c r="E28">
        <v>843</v>
      </c>
      <c r="F28">
        <v>41</v>
      </c>
      <c r="G28" t="s">
        <v>25</v>
      </c>
    </row>
    <row r="29" spans="1:13" x14ac:dyDescent="0.2">
      <c r="A29">
        <v>10</v>
      </c>
      <c r="B29">
        <v>4</v>
      </c>
      <c r="C29">
        <v>2</v>
      </c>
      <c r="D29">
        <v>12</v>
      </c>
      <c r="E29">
        <v>256</v>
      </c>
      <c r="F29">
        <v>9</v>
      </c>
      <c r="G29" t="s">
        <v>26</v>
      </c>
    </row>
    <row r="30" spans="1:13" x14ac:dyDescent="0.2">
      <c r="A30">
        <v>10</v>
      </c>
      <c r="B30">
        <v>4</v>
      </c>
      <c r="C30">
        <v>3</v>
      </c>
      <c r="D30">
        <v>12</v>
      </c>
      <c r="E30">
        <v>212</v>
      </c>
      <c r="F30">
        <v>11</v>
      </c>
      <c r="G30" t="s">
        <v>27</v>
      </c>
    </row>
    <row r="31" spans="1:13" x14ac:dyDescent="0.2">
      <c r="A31">
        <v>10</v>
      </c>
      <c r="B31">
        <v>4</v>
      </c>
      <c r="C31">
        <v>4</v>
      </c>
      <c r="D31">
        <v>12</v>
      </c>
      <c r="E31">
        <v>97</v>
      </c>
      <c r="F31">
        <v>6</v>
      </c>
      <c r="G31" t="s">
        <v>28</v>
      </c>
    </row>
    <row r="32" spans="1:13" x14ac:dyDescent="0.2">
      <c r="A32">
        <v>10</v>
      </c>
      <c r="B32">
        <v>5</v>
      </c>
      <c r="C32">
        <v>0</v>
      </c>
      <c r="D32">
        <v>12</v>
      </c>
      <c r="E32">
        <v>20221</v>
      </c>
      <c r="F32">
        <v>1198</v>
      </c>
      <c r="G32" t="s">
        <v>29</v>
      </c>
      <c r="J32" s="3"/>
      <c r="K32" s="3" t="s">
        <v>167</v>
      </c>
      <c r="L32" t="s">
        <v>191</v>
      </c>
      <c r="M32" s="3" t="s">
        <v>168</v>
      </c>
    </row>
    <row r="33" spans="1:13" x14ac:dyDescent="0.2">
      <c r="A33">
        <v>10</v>
      </c>
      <c r="B33">
        <v>5</v>
      </c>
      <c r="C33">
        <v>1</v>
      </c>
      <c r="D33">
        <v>12</v>
      </c>
      <c r="E33">
        <v>9626</v>
      </c>
      <c r="F33">
        <v>893</v>
      </c>
      <c r="G33" t="s">
        <v>30</v>
      </c>
      <c r="J33" s="3" t="s">
        <v>174</v>
      </c>
      <c r="K33" s="11">
        <f>AVERAGE(E27:E31)</f>
        <v>335.4</v>
      </c>
      <c r="L33" s="8">
        <f>AVERAGE(F27:F31)</f>
        <v>16.600000000000001</v>
      </c>
      <c r="M33" s="11">
        <f>COUNT(E27:E31)/COUNT(A27:A31)</f>
        <v>1</v>
      </c>
    </row>
    <row r="34" spans="1:13" x14ac:dyDescent="0.2">
      <c r="A34">
        <v>10</v>
      </c>
      <c r="B34">
        <v>5</v>
      </c>
      <c r="C34">
        <v>2</v>
      </c>
      <c r="D34">
        <v>12</v>
      </c>
      <c r="E34">
        <v>1141</v>
      </c>
      <c r="F34">
        <v>102</v>
      </c>
      <c r="G34" t="s">
        <v>31</v>
      </c>
      <c r="J34" s="3" t="s">
        <v>175</v>
      </c>
      <c r="K34" s="11">
        <f>AVERAGE(E32:E36)</f>
        <v>8153.6</v>
      </c>
      <c r="L34" s="8">
        <f>AVERAGE(F32:F36)</f>
        <v>568</v>
      </c>
      <c r="M34" s="11">
        <f>5/5</f>
        <v>1</v>
      </c>
    </row>
    <row r="35" spans="1:13" x14ac:dyDescent="0.2">
      <c r="A35">
        <v>10</v>
      </c>
      <c r="B35">
        <v>5</v>
      </c>
      <c r="C35">
        <v>3</v>
      </c>
      <c r="D35">
        <v>12</v>
      </c>
      <c r="E35">
        <v>3087</v>
      </c>
      <c r="F35">
        <v>193</v>
      </c>
      <c r="G35" t="s">
        <v>82</v>
      </c>
      <c r="J35" s="3" t="s">
        <v>176</v>
      </c>
      <c r="K35" s="11">
        <f>AVERAGE(E37:E41)</f>
        <v>120444.4</v>
      </c>
      <c r="L35" s="8">
        <f>AVERAGE(F37:F41)</f>
        <v>11997.6</v>
      </c>
      <c r="M35" s="11">
        <f>5/5</f>
        <v>1</v>
      </c>
    </row>
    <row r="36" spans="1:13" x14ac:dyDescent="0.2">
      <c r="A36">
        <v>10</v>
      </c>
      <c r="B36">
        <v>5</v>
      </c>
      <c r="C36">
        <v>4</v>
      </c>
      <c r="D36">
        <v>12</v>
      </c>
      <c r="E36">
        <v>6693</v>
      </c>
      <c r="F36">
        <v>454</v>
      </c>
      <c r="G36" t="s">
        <v>81</v>
      </c>
      <c r="J36" s="3" t="s">
        <v>177</v>
      </c>
      <c r="K36" s="11">
        <f>AVERAGE(E42:E46)</f>
        <v>170868.8</v>
      </c>
      <c r="L36" s="8">
        <f>AVERAGE(F42:F46)</f>
        <v>21698.6</v>
      </c>
      <c r="M36" s="11">
        <f>5/5</f>
        <v>1</v>
      </c>
    </row>
    <row r="37" spans="1:13" x14ac:dyDescent="0.2">
      <c r="A37">
        <v>10</v>
      </c>
      <c r="B37">
        <v>6</v>
      </c>
      <c r="C37">
        <v>0</v>
      </c>
      <c r="D37">
        <v>12</v>
      </c>
      <c r="E37">
        <v>64989</v>
      </c>
      <c r="F37">
        <v>7483</v>
      </c>
      <c r="G37" t="s">
        <v>80</v>
      </c>
      <c r="J37" s="3" t="s">
        <v>178</v>
      </c>
      <c r="K37" s="11">
        <f>AVERAGE(E47:E51)</f>
        <v>1475138.6666666667</v>
      </c>
      <c r="L37" s="8">
        <f>AVERAGE(F47:F51)</f>
        <v>215516.66666666666</v>
      </c>
      <c r="M37" s="11">
        <f>3/5</f>
        <v>0.6</v>
      </c>
    </row>
    <row r="38" spans="1:13" x14ac:dyDescent="0.2">
      <c r="A38">
        <v>10</v>
      </c>
      <c r="B38">
        <v>6</v>
      </c>
      <c r="C38">
        <v>1</v>
      </c>
      <c r="D38">
        <v>12</v>
      </c>
      <c r="E38">
        <v>190600</v>
      </c>
      <c r="F38">
        <v>18931</v>
      </c>
      <c r="G38" t="s">
        <v>79</v>
      </c>
    </row>
    <row r="39" spans="1:13" x14ac:dyDescent="0.2">
      <c r="A39">
        <v>10</v>
      </c>
      <c r="B39">
        <v>6</v>
      </c>
      <c r="C39">
        <v>2</v>
      </c>
      <c r="D39">
        <v>12</v>
      </c>
      <c r="E39">
        <v>195383</v>
      </c>
      <c r="F39">
        <v>18378</v>
      </c>
      <c r="G39" t="s">
        <v>78</v>
      </c>
    </row>
    <row r="40" spans="1:13" x14ac:dyDescent="0.2">
      <c r="A40">
        <v>10</v>
      </c>
      <c r="B40">
        <v>6</v>
      </c>
      <c r="C40">
        <v>3</v>
      </c>
      <c r="D40">
        <v>12</v>
      </c>
      <c r="E40">
        <v>130854</v>
      </c>
      <c r="F40">
        <v>13037</v>
      </c>
      <c r="G40" t="s">
        <v>77</v>
      </c>
    </row>
    <row r="41" spans="1:13" x14ac:dyDescent="0.2">
      <c r="A41">
        <v>10</v>
      </c>
      <c r="B41">
        <v>6</v>
      </c>
      <c r="C41">
        <v>4</v>
      </c>
      <c r="D41">
        <v>12</v>
      </c>
      <c r="E41">
        <v>20396</v>
      </c>
      <c r="F41">
        <v>2159</v>
      </c>
      <c r="G41" t="s">
        <v>76</v>
      </c>
    </row>
    <row r="42" spans="1:13" x14ac:dyDescent="0.2">
      <c r="A42">
        <v>10</v>
      </c>
      <c r="B42">
        <v>7</v>
      </c>
      <c r="C42">
        <v>0</v>
      </c>
      <c r="D42">
        <v>12</v>
      </c>
      <c r="E42">
        <v>71200</v>
      </c>
      <c r="F42">
        <v>8335</v>
      </c>
      <c r="G42" t="s">
        <v>32</v>
      </c>
    </row>
    <row r="43" spans="1:13" x14ac:dyDescent="0.2">
      <c r="A43">
        <v>10</v>
      </c>
      <c r="B43">
        <v>7</v>
      </c>
      <c r="C43">
        <v>1</v>
      </c>
      <c r="D43">
        <v>12</v>
      </c>
      <c r="E43">
        <v>419683</v>
      </c>
      <c r="F43">
        <v>56613</v>
      </c>
      <c r="G43" t="s">
        <v>75</v>
      </c>
    </row>
    <row r="44" spans="1:13" x14ac:dyDescent="0.2">
      <c r="A44">
        <v>10</v>
      </c>
      <c r="B44">
        <v>7</v>
      </c>
      <c r="C44">
        <v>2</v>
      </c>
      <c r="D44">
        <v>12</v>
      </c>
      <c r="E44">
        <v>144225</v>
      </c>
      <c r="F44">
        <v>15444</v>
      </c>
      <c r="G44" t="s">
        <v>74</v>
      </c>
    </row>
    <row r="45" spans="1:13" x14ac:dyDescent="0.2">
      <c r="A45">
        <v>10</v>
      </c>
      <c r="B45">
        <v>7</v>
      </c>
      <c r="C45">
        <v>3</v>
      </c>
      <c r="D45">
        <v>12</v>
      </c>
      <c r="E45">
        <v>89134</v>
      </c>
      <c r="F45">
        <v>12485</v>
      </c>
      <c r="G45" t="s">
        <v>73</v>
      </c>
    </row>
    <row r="46" spans="1:13" x14ac:dyDescent="0.2">
      <c r="A46">
        <v>10</v>
      </c>
      <c r="B46">
        <v>7</v>
      </c>
      <c r="C46">
        <v>4</v>
      </c>
      <c r="D46">
        <v>12</v>
      </c>
      <c r="E46">
        <v>130102</v>
      </c>
      <c r="F46">
        <v>15616</v>
      </c>
      <c r="G46" t="s">
        <v>33</v>
      </c>
    </row>
    <row r="47" spans="1:13" x14ac:dyDescent="0.2">
      <c r="A47">
        <v>10</v>
      </c>
      <c r="B47">
        <v>8</v>
      </c>
      <c r="C47">
        <v>0</v>
      </c>
      <c r="D47">
        <v>12</v>
      </c>
      <c r="E47">
        <v>860500</v>
      </c>
      <c r="F47">
        <v>144082</v>
      </c>
      <c r="G47" t="s">
        <v>72</v>
      </c>
    </row>
    <row r="48" spans="1:13" x14ac:dyDescent="0.2">
      <c r="A48">
        <v>10</v>
      </c>
      <c r="B48">
        <v>8</v>
      </c>
      <c r="C48">
        <v>1</v>
      </c>
      <c r="D48">
        <v>12</v>
      </c>
      <c r="E48">
        <v>2180697</v>
      </c>
      <c r="F48">
        <v>275581</v>
      </c>
      <c r="G48" t="s">
        <v>71</v>
      </c>
    </row>
    <row r="49" spans="1:13" x14ac:dyDescent="0.2">
      <c r="A49">
        <v>10</v>
      </c>
      <c r="B49">
        <v>8</v>
      </c>
      <c r="C49">
        <v>2</v>
      </c>
      <c r="D49">
        <v>12</v>
      </c>
      <c r="E49" t="s">
        <v>34</v>
      </c>
      <c r="F49" t="s">
        <v>35</v>
      </c>
      <c r="G49" t="s">
        <v>35</v>
      </c>
    </row>
    <row r="50" spans="1:13" x14ac:dyDescent="0.2">
      <c r="A50">
        <v>10</v>
      </c>
      <c r="B50">
        <v>8</v>
      </c>
      <c r="C50">
        <v>3</v>
      </c>
      <c r="D50">
        <v>12</v>
      </c>
      <c r="E50" t="s">
        <v>34</v>
      </c>
      <c r="F50" t="s">
        <v>35</v>
      </c>
      <c r="G50" t="s">
        <v>35</v>
      </c>
    </row>
    <row r="51" spans="1:13" x14ac:dyDescent="0.2">
      <c r="A51">
        <v>10</v>
      </c>
      <c r="B51">
        <v>8</v>
      </c>
      <c r="C51">
        <v>4</v>
      </c>
      <c r="D51">
        <v>12</v>
      </c>
      <c r="E51">
        <v>1384219</v>
      </c>
      <c r="F51">
        <v>226887</v>
      </c>
      <c r="G51" t="s">
        <v>70</v>
      </c>
    </row>
    <row r="52" spans="1:13" x14ac:dyDescent="0.2">
      <c r="A52">
        <v>15</v>
      </c>
      <c r="B52">
        <v>4</v>
      </c>
      <c r="C52">
        <v>0</v>
      </c>
      <c r="D52">
        <v>12</v>
      </c>
      <c r="E52">
        <v>6277</v>
      </c>
      <c r="F52">
        <v>1385</v>
      </c>
      <c r="G52" t="s">
        <v>69</v>
      </c>
    </row>
    <row r="53" spans="1:13" x14ac:dyDescent="0.2">
      <c r="A53">
        <v>15</v>
      </c>
      <c r="B53">
        <v>4</v>
      </c>
      <c r="C53">
        <v>1</v>
      </c>
      <c r="D53">
        <v>12</v>
      </c>
      <c r="E53">
        <v>1711</v>
      </c>
      <c r="F53">
        <v>265</v>
      </c>
      <c r="G53" t="s">
        <v>68</v>
      </c>
    </row>
    <row r="54" spans="1:13" x14ac:dyDescent="0.2">
      <c r="A54">
        <v>15</v>
      </c>
      <c r="B54">
        <v>4</v>
      </c>
      <c r="C54">
        <v>2</v>
      </c>
      <c r="D54">
        <v>12</v>
      </c>
      <c r="E54">
        <v>4562</v>
      </c>
      <c r="F54">
        <v>790</v>
      </c>
      <c r="G54" t="s">
        <v>67</v>
      </c>
    </row>
    <row r="55" spans="1:13" x14ac:dyDescent="0.2">
      <c r="A55">
        <v>15</v>
      </c>
      <c r="B55">
        <v>4</v>
      </c>
      <c r="C55">
        <v>3</v>
      </c>
      <c r="D55">
        <v>12</v>
      </c>
      <c r="E55">
        <v>1451</v>
      </c>
      <c r="F55">
        <v>259</v>
      </c>
      <c r="G55" t="s">
        <v>36</v>
      </c>
    </row>
    <row r="56" spans="1:13" x14ac:dyDescent="0.2">
      <c r="A56">
        <v>15</v>
      </c>
      <c r="B56">
        <v>4</v>
      </c>
      <c r="C56">
        <v>4</v>
      </c>
      <c r="D56">
        <v>12</v>
      </c>
      <c r="E56">
        <v>16169</v>
      </c>
      <c r="F56">
        <v>2894</v>
      </c>
      <c r="G56" t="s">
        <v>37</v>
      </c>
    </row>
    <row r="57" spans="1:13" x14ac:dyDescent="0.2">
      <c r="A57">
        <v>15</v>
      </c>
      <c r="B57">
        <v>5</v>
      </c>
      <c r="C57">
        <v>0</v>
      </c>
      <c r="D57">
        <v>12</v>
      </c>
      <c r="E57">
        <v>95923</v>
      </c>
      <c r="F57">
        <v>26061</v>
      </c>
      <c r="G57" t="s">
        <v>66</v>
      </c>
    </row>
    <row r="58" spans="1:13" x14ac:dyDescent="0.2">
      <c r="A58">
        <v>15</v>
      </c>
      <c r="B58">
        <v>5</v>
      </c>
      <c r="C58">
        <v>1</v>
      </c>
      <c r="D58">
        <v>12</v>
      </c>
      <c r="E58">
        <v>15708</v>
      </c>
      <c r="F58">
        <v>4160</v>
      </c>
      <c r="G58" t="s">
        <v>65</v>
      </c>
      <c r="J58" s="3"/>
      <c r="K58" s="3" t="s">
        <v>167</v>
      </c>
      <c r="L58" t="s">
        <v>191</v>
      </c>
      <c r="M58" s="3" t="s">
        <v>168</v>
      </c>
    </row>
    <row r="59" spans="1:13" x14ac:dyDescent="0.2">
      <c r="A59">
        <v>15</v>
      </c>
      <c r="B59">
        <v>5</v>
      </c>
      <c r="C59">
        <v>2</v>
      </c>
      <c r="D59">
        <v>12</v>
      </c>
      <c r="E59">
        <v>189228</v>
      </c>
      <c r="F59">
        <v>52904</v>
      </c>
      <c r="G59" t="s">
        <v>64</v>
      </c>
      <c r="J59" s="3" t="s">
        <v>179</v>
      </c>
      <c r="K59" s="11">
        <f>AVERAGE(E52:E56)</f>
        <v>6034</v>
      </c>
      <c r="L59" s="8">
        <f>AVERAGE(F52:F56)</f>
        <v>1118.5999999999999</v>
      </c>
      <c r="M59" s="11">
        <f>5/5</f>
        <v>1</v>
      </c>
    </row>
    <row r="60" spans="1:13" x14ac:dyDescent="0.2">
      <c r="A60">
        <v>15</v>
      </c>
      <c r="B60">
        <v>5</v>
      </c>
      <c r="C60">
        <v>3</v>
      </c>
      <c r="D60">
        <v>12</v>
      </c>
      <c r="E60">
        <v>77092</v>
      </c>
      <c r="F60">
        <v>18256</v>
      </c>
      <c r="G60" t="s">
        <v>38</v>
      </c>
      <c r="J60" s="3" t="s">
        <v>180</v>
      </c>
      <c r="K60" s="11">
        <f>AVERAGE(E57:E61)</f>
        <v>142120.20000000001</v>
      </c>
      <c r="L60" s="8">
        <f>AVERAGE(F57:F61)</f>
        <v>32210.400000000001</v>
      </c>
      <c r="M60" s="11">
        <f>5/5</f>
        <v>1</v>
      </c>
    </row>
    <row r="61" spans="1:13" x14ac:dyDescent="0.2">
      <c r="A61">
        <v>15</v>
      </c>
      <c r="B61">
        <v>5</v>
      </c>
      <c r="C61">
        <v>4</v>
      </c>
      <c r="D61">
        <v>12</v>
      </c>
      <c r="E61">
        <v>332650</v>
      </c>
      <c r="F61">
        <v>59671</v>
      </c>
      <c r="G61" t="s">
        <v>63</v>
      </c>
      <c r="J61" s="3" t="s">
        <v>181</v>
      </c>
      <c r="K61" s="12" t="s">
        <v>183</v>
      </c>
      <c r="L61" s="12" t="s">
        <v>183</v>
      </c>
      <c r="M61" s="11">
        <v>0</v>
      </c>
    </row>
    <row r="62" spans="1:13" x14ac:dyDescent="0.2">
      <c r="A62">
        <v>15</v>
      </c>
      <c r="B62">
        <v>6</v>
      </c>
      <c r="C62">
        <v>0</v>
      </c>
      <c r="D62">
        <v>12</v>
      </c>
      <c r="E62" t="s">
        <v>34</v>
      </c>
      <c r="F62" t="s">
        <v>35</v>
      </c>
      <c r="G62" t="s">
        <v>35</v>
      </c>
      <c r="J62" s="3" t="s">
        <v>182</v>
      </c>
      <c r="K62" s="12" t="s">
        <v>183</v>
      </c>
      <c r="L62" s="12" t="s">
        <v>183</v>
      </c>
      <c r="M62" s="11">
        <v>0</v>
      </c>
    </row>
    <row r="63" spans="1:13" x14ac:dyDescent="0.2">
      <c r="A63">
        <v>15</v>
      </c>
      <c r="B63">
        <v>6</v>
      </c>
      <c r="C63">
        <v>1</v>
      </c>
      <c r="D63">
        <v>12</v>
      </c>
      <c r="E63" t="s">
        <v>34</v>
      </c>
      <c r="F63" t="s">
        <v>35</v>
      </c>
      <c r="G63" t="s">
        <v>35</v>
      </c>
      <c r="J63" s="3"/>
      <c r="K63" s="3"/>
      <c r="L63" s="3"/>
    </row>
    <row r="64" spans="1:13" x14ac:dyDescent="0.2">
      <c r="A64">
        <v>15</v>
      </c>
      <c r="B64">
        <v>6</v>
      </c>
      <c r="C64">
        <v>2</v>
      </c>
      <c r="D64">
        <v>12</v>
      </c>
      <c r="E64" t="s">
        <v>34</v>
      </c>
      <c r="F64" t="s">
        <v>35</v>
      </c>
      <c r="G64" t="s">
        <v>35</v>
      </c>
    </row>
    <row r="65" spans="1:13" x14ac:dyDescent="0.2">
      <c r="A65">
        <v>15</v>
      </c>
      <c r="B65">
        <v>6</v>
      </c>
      <c r="C65">
        <v>3</v>
      </c>
      <c r="D65">
        <v>12</v>
      </c>
      <c r="E65" t="s">
        <v>34</v>
      </c>
      <c r="F65" t="s">
        <v>35</v>
      </c>
      <c r="G65" t="s">
        <v>35</v>
      </c>
    </row>
    <row r="66" spans="1:13" x14ac:dyDescent="0.2">
      <c r="A66">
        <v>15</v>
      </c>
      <c r="B66">
        <v>6</v>
      </c>
      <c r="C66">
        <v>4</v>
      </c>
      <c r="D66">
        <v>12</v>
      </c>
      <c r="E66" t="s">
        <v>34</v>
      </c>
      <c r="F66" t="s">
        <v>35</v>
      </c>
      <c r="G66" t="s">
        <v>35</v>
      </c>
    </row>
    <row r="67" spans="1:13" x14ac:dyDescent="0.2">
      <c r="A67">
        <v>15</v>
      </c>
      <c r="B67">
        <v>7</v>
      </c>
      <c r="C67">
        <v>0</v>
      </c>
      <c r="D67">
        <v>12</v>
      </c>
      <c r="E67" t="s">
        <v>34</v>
      </c>
      <c r="F67" t="s">
        <v>35</v>
      </c>
      <c r="G67" t="s">
        <v>35</v>
      </c>
    </row>
    <row r="68" spans="1:13" x14ac:dyDescent="0.2">
      <c r="A68">
        <v>15</v>
      </c>
      <c r="B68">
        <v>7</v>
      </c>
      <c r="C68">
        <v>1</v>
      </c>
      <c r="D68">
        <v>12</v>
      </c>
      <c r="E68" t="s">
        <v>34</v>
      </c>
      <c r="F68" t="s">
        <v>35</v>
      </c>
      <c r="G68" t="s">
        <v>35</v>
      </c>
    </row>
    <row r="69" spans="1:13" x14ac:dyDescent="0.2">
      <c r="A69">
        <v>15</v>
      </c>
      <c r="B69">
        <v>7</v>
      </c>
      <c r="C69">
        <v>2</v>
      </c>
      <c r="D69">
        <v>12</v>
      </c>
      <c r="E69" t="s">
        <v>34</v>
      </c>
      <c r="F69" t="s">
        <v>35</v>
      </c>
      <c r="G69" t="s">
        <v>35</v>
      </c>
    </row>
    <row r="70" spans="1:13" x14ac:dyDescent="0.2">
      <c r="A70">
        <v>20</v>
      </c>
      <c r="B70">
        <v>4</v>
      </c>
      <c r="C70">
        <v>0</v>
      </c>
      <c r="D70">
        <v>12</v>
      </c>
      <c r="E70">
        <v>31107</v>
      </c>
      <c r="F70">
        <v>5811</v>
      </c>
      <c r="G70" t="s">
        <v>62</v>
      </c>
    </row>
    <row r="71" spans="1:13" x14ac:dyDescent="0.2">
      <c r="A71">
        <v>20</v>
      </c>
      <c r="B71">
        <v>4</v>
      </c>
      <c r="C71">
        <v>1</v>
      </c>
      <c r="D71">
        <v>12</v>
      </c>
      <c r="E71">
        <v>21196</v>
      </c>
      <c r="F71">
        <v>4825</v>
      </c>
      <c r="G71" t="s">
        <v>39</v>
      </c>
    </row>
    <row r="72" spans="1:13" x14ac:dyDescent="0.2">
      <c r="A72">
        <v>20</v>
      </c>
      <c r="B72">
        <v>4</v>
      </c>
      <c r="C72">
        <v>2</v>
      </c>
      <c r="D72">
        <v>12</v>
      </c>
      <c r="E72">
        <v>2270</v>
      </c>
      <c r="F72">
        <v>543</v>
      </c>
      <c r="G72" t="s">
        <v>40</v>
      </c>
    </row>
    <row r="73" spans="1:13" x14ac:dyDescent="0.2">
      <c r="A73">
        <v>20</v>
      </c>
      <c r="B73">
        <v>4</v>
      </c>
      <c r="C73">
        <v>3</v>
      </c>
      <c r="D73">
        <v>12</v>
      </c>
      <c r="E73">
        <v>12463</v>
      </c>
      <c r="F73">
        <v>2666</v>
      </c>
      <c r="G73" t="s">
        <v>41</v>
      </c>
    </row>
    <row r="74" spans="1:13" x14ac:dyDescent="0.2">
      <c r="A74">
        <v>20</v>
      </c>
      <c r="B74">
        <v>4</v>
      </c>
      <c r="C74">
        <v>4</v>
      </c>
      <c r="D74">
        <v>12</v>
      </c>
      <c r="E74">
        <v>5812</v>
      </c>
      <c r="F74">
        <v>1550</v>
      </c>
      <c r="G74" t="s">
        <v>42</v>
      </c>
    </row>
    <row r="75" spans="1:13" x14ac:dyDescent="0.2">
      <c r="A75">
        <v>20</v>
      </c>
      <c r="B75">
        <v>5</v>
      </c>
      <c r="C75">
        <v>0</v>
      </c>
      <c r="D75">
        <v>12</v>
      </c>
      <c r="E75" t="s">
        <v>43</v>
      </c>
      <c r="F75" t="s">
        <v>44</v>
      </c>
      <c r="G75" t="s">
        <v>44</v>
      </c>
      <c r="J75" s="3"/>
      <c r="K75" s="3" t="s">
        <v>167</v>
      </c>
      <c r="L75" t="s">
        <v>191</v>
      </c>
      <c r="M75" s="3" t="s">
        <v>168</v>
      </c>
    </row>
    <row r="76" spans="1:13" x14ac:dyDescent="0.2">
      <c r="A76">
        <v>20</v>
      </c>
      <c r="B76">
        <v>5</v>
      </c>
      <c r="C76">
        <v>1</v>
      </c>
      <c r="D76">
        <v>12</v>
      </c>
      <c r="E76" t="s">
        <v>43</v>
      </c>
      <c r="F76" t="s">
        <v>44</v>
      </c>
      <c r="G76" t="s">
        <v>44</v>
      </c>
      <c r="J76" s="3" t="s">
        <v>184</v>
      </c>
      <c r="K76" s="11">
        <f>AVERAGE(E70:E74)</f>
        <v>14569.6</v>
      </c>
      <c r="L76" s="8">
        <f>AVERAGE(F70:F74)</f>
        <v>3079</v>
      </c>
      <c r="M76" s="11">
        <f>5/5</f>
        <v>1</v>
      </c>
    </row>
    <row r="77" spans="1:13" x14ac:dyDescent="0.2">
      <c r="A77">
        <v>20</v>
      </c>
      <c r="B77">
        <v>5</v>
      </c>
      <c r="C77">
        <v>2</v>
      </c>
      <c r="D77">
        <v>12</v>
      </c>
      <c r="E77" t="s">
        <v>43</v>
      </c>
      <c r="F77" t="s">
        <v>44</v>
      </c>
      <c r="G77" t="s">
        <v>44</v>
      </c>
      <c r="J77" s="3" t="s">
        <v>185</v>
      </c>
      <c r="K77" s="11">
        <f>AVERAGE(E75:E79)</f>
        <v>186637</v>
      </c>
      <c r="L77" s="8">
        <f>AVERAGE(F75:F79)</f>
        <v>127852</v>
      </c>
      <c r="M77" s="11">
        <f>1/5</f>
        <v>0.2</v>
      </c>
    </row>
    <row r="78" spans="1:13" x14ac:dyDescent="0.2">
      <c r="A78">
        <v>20</v>
      </c>
      <c r="B78">
        <v>5</v>
      </c>
      <c r="C78">
        <v>3</v>
      </c>
      <c r="D78">
        <v>12</v>
      </c>
      <c r="E78" t="s">
        <v>43</v>
      </c>
      <c r="F78" t="s">
        <v>44</v>
      </c>
      <c r="G78" t="s">
        <v>44</v>
      </c>
      <c r="J78" s="3" t="s">
        <v>186</v>
      </c>
      <c r="K78" s="12" t="s">
        <v>183</v>
      </c>
      <c r="L78" s="12" t="s">
        <v>183</v>
      </c>
      <c r="M78" s="11">
        <v>0</v>
      </c>
    </row>
    <row r="79" spans="1:13" x14ac:dyDescent="0.2">
      <c r="A79">
        <v>20</v>
      </c>
      <c r="B79">
        <v>5</v>
      </c>
      <c r="C79">
        <v>4</v>
      </c>
      <c r="D79">
        <v>12</v>
      </c>
      <c r="E79">
        <v>186637</v>
      </c>
      <c r="F79">
        <v>127852</v>
      </c>
      <c r="G79" t="s">
        <v>45</v>
      </c>
      <c r="J79" s="3"/>
      <c r="K79" s="10"/>
      <c r="L79" s="3"/>
    </row>
    <row r="80" spans="1:13" x14ac:dyDescent="0.2">
      <c r="A80">
        <v>20</v>
      </c>
      <c r="B80">
        <v>6</v>
      </c>
      <c r="C80">
        <v>0</v>
      </c>
      <c r="D80">
        <v>12</v>
      </c>
      <c r="E80" t="s">
        <v>43</v>
      </c>
      <c r="F80" t="s">
        <v>44</v>
      </c>
      <c r="G80" t="s">
        <v>44</v>
      </c>
    </row>
    <row r="81" spans="1:13" x14ac:dyDescent="0.2">
      <c r="A81">
        <v>20</v>
      </c>
      <c r="B81">
        <v>6</v>
      </c>
      <c r="C81">
        <v>1</v>
      </c>
      <c r="D81">
        <v>12</v>
      </c>
      <c r="E81" t="s">
        <v>43</v>
      </c>
      <c r="F81" t="s">
        <v>44</v>
      </c>
      <c r="G81" t="s">
        <v>44</v>
      </c>
    </row>
    <row r="82" spans="1:13" x14ac:dyDescent="0.2">
      <c r="A82">
        <v>20</v>
      </c>
      <c r="B82">
        <v>6</v>
      </c>
      <c r="C82">
        <v>2</v>
      </c>
      <c r="D82">
        <v>12</v>
      </c>
      <c r="E82" t="s">
        <v>43</v>
      </c>
      <c r="F82" t="s">
        <v>44</v>
      </c>
      <c r="G82" t="s">
        <v>44</v>
      </c>
    </row>
    <row r="83" spans="1:13" x14ac:dyDescent="0.2">
      <c r="A83">
        <v>20</v>
      </c>
      <c r="B83">
        <v>6</v>
      </c>
      <c r="C83">
        <v>3</v>
      </c>
      <c r="D83">
        <v>12</v>
      </c>
      <c r="E83" t="s">
        <v>43</v>
      </c>
      <c r="F83" t="s">
        <v>44</v>
      </c>
      <c r="G83" t="s">
        <v>44</v>
      </c>
    </row>
    <row r="84" spans="1:13" x14ac:dyDescent="0.2">
      <c r="A84">
        <v>20</v>
      </c>
      <c r="B84">
        <v>6</v>
      </c>
      <c r="C84">
        <v>4</v>
      </c>
      <c r="D84">
        <v>12</v>
      </c>
      <c r="E84" t="s">
        <v>43</v>
      </c>
      <c r="F84" t="s">
        <v>44</v>
      </c>
      <c r="G84" t="s">
        <v>44</v>
      </c>
    </row>
    <row r="85" spans="1:13" x14ac:dyDescent="0.2">
      <c r="A85">
        <v>25</v>
      </c>
      <c r="B85">
        <v>4</v>
      </c>
      <c r="C85">
        <v>0</v>
      </c>
      <c r="D85">
        <v>12</v>
      </c>
      <c r="E85">
        <v>12086</v>
      </c>
      <c r="F85">
        <v>5520</v>
      </c>
      <c r="G85" t="s">
        <v>46</v>
      </c>
    </row>
    <row r="86" spans="1:13" x14ac:dyDescent="0.2">
      <c r="A86">
        <v>25</v>
      </c>
      <c r="B86">
        <v>4</v>
      </c>
      <c r="C86">
        <v>1</v>
      </c>
      <c r="D86">
        <v>12</v>
      </c>
      <c r="E86">
        <v>57105</v>
      </c>
      <c r="F86">
        <v>26524</v>
      </c>
      <c r="G86" t="s">
        <v>47</v>
      </c>
    </row>
    <row r="87" spans="1:13" x14ac:dyDescent="0.2">
      <c r="A87">
        <v>25</v>
      </c>
      <c r="B87">
        <v>4</v>
      </c>
      <c r="C87">
        <v>2</v>
      </c>
      <c r="D87">
        <v>12</v>
      </c>
      <c r="E87">
        <v>262142</v>
      </c>
      <c r="F87">
        <v>111726</v>
      </c>
      <c r="G87" t="s">
        <v>61</v>
      </c>
    </row>
    <row r="88" spans="1:13" x14ac:dyDescent="0.2">
      <c r="A88">
        <v>25</v>
      </c>
      <c r="B88">
        <v>4</v>
      </c>
      <c r="C88">
        <v>3</v>
      </c>
      <c r="D88">
        <v>12</v>
      </c>
      <c r="E88">
        <v>625973</v>
      </c>
      <c r="F88">
        <v>222913</v>
      </c>
      <c r="G88" t="s">
        <v>48</v>
      </c>
    </row>
    <row r="89" spans="1:13" x14ac:dyDescent="0.2">
      <c r="A89">
        <v>25</v>
      </c>
      <c r="B89">
        <v>4</v>
      </c>
      <c r="C89">
        <v>4</v>
      </c>
      <c r="D89">
        <v>12</v>
      </c>
      <c r="E89">
        <v>95453</v>
      </c>
      <c r="F89">
        <v>35808</v>
      </c>
      <c r="G89" t="s">
        <v>49</v>
      </c>
    </row>
    <row r="90" spans="1:13" x14ac:dyDescent="0.2">
      <c r="A90">
        <v>25</v>
      </c>
      <c r="B90">
        <v>5</v>
      </c>
      <c r="C90">
        <v>0</v>
      </c>
      <c r="D90">
        <v>12</v>
      </c>
      <c r="E90" t="s">
        <v>43</v>
      </c>
      <c r="F90" t="s">
        <v>44</v>
      </c>
      <c r="G90" t="s">
        <v>44</v>
      </c>
    </row>
    <row r="91" spans="1:13" x14ac:dyDescent="0.2">
      <c r="A91">
        <v>25</v>
      </c>
      <c r="B91">
        <v>5</v>
      </c>
      <c r="C91">
        <v>1</v>
      </c>
      <c r="D91">
        <v>12</v>
      </c>
      <c r="E91" t="s">
        <v>43</v>
      </c>
      <c r="F91" t="s">
        <v>44</v>
      </c>
      <c r="G91" t="s">
        <v>44</v>
      </c>
    </row>
    <row r="92" spans="1:13" x14ac:dyDescent="0.2">
      <c r="A92">
        <v>25</v>
      </c>
      <c r="B92">
        <v>5</v>
      </c>
      <c r="C92">
        <v>2</v>
      </c>
      <c r="D92">
        <v>12</v>
      </c>
      <c r="E92" t="s">
        <v>43</v>
      </c>
      <c r="F92" t="s">
        <v>44</v>
      </c>
      <c r="G92" t="s">
        <v>44</v>
      </c>
      <c r="J92" s="3"/>
      <c r="K92" s="3" t="s">
        <v>167</v>
      </c>
      <c r="L92" t="s">
        <v>190</v>
      </c>
      <c r="M92" s="3" t="s">
        <v>168</v>
      </c>
    </row>
    <row r="93" spans="1:13" x14ac:dyDescent="0.2">
      <c r="A93">
        <v>25</v>
      </c>
      <c r="B93">
        <v>5</v>
      </c>
      <c r="C93">
        <v>3</v>
      </c>
      <c r="D93">
        <v>12</v>
      </c>
      <c r="E93" t="s">
        <v>43</v>
      </c>
      <c r="F93" t="s">
        <v>44</v>
      </c>
      <c r="G93" t="s">
        <v>44</v>
      </c>
      <c r="J93" s="3" t="s">
        <v>187</v>
      </c>
      <c r="K93" s="11">
        <f>AVERAGE(E85:E89)</f>
        <v>210551.8</v>
      </c>
      <c r="L93" s="11">
        <f>AVERAGE(F85:F89)</f>
        <v>80498.2</v>
      </c>
      <c r="M93" s="8">
        <f>5/5</f>
        <v>1</v>
      </c>
    </row>
    <row r="94" spans="1:13" x14ac:dyDescent="0.2">
      <c r="A94">
        <v>25</v>
      </c>
      <c r="B94">
        <v>5</v>
      </c>
      <c r="C94">
        <v>4</v>
      </c>
      <c r="D94">
        <v>12</v>
      </c>
      <c r="E94" t="s">
        <v>43</v>
      </c>
      <c r="F94" t="s">
        <v>44</v>
      </c>
      <c r="G94" t="s">
        <v>44</v>
      </c>
      <c r="J94" s="3" t="s">
        <v>188</v>
      </c>
      <c r="K94" s="12" t="s">
        <v>183</v>
      </c>
      <c r="L94" s="12" t="s">
        <v>183</v>
      </c>
      <c r="M94" s="8">
        <v>0</v>
      </c>
    </row>
    <row r="95" spans="1:13" x14ac:dyDescent="0.2">
      <c r="A95">
        <v>25</v>
      </c>
      <c r="B95">
        <v>6</v>
      </c>
      <c r="C95">
        <v>0</v>
      </c>
      <c r="D95">
        <v>12</v>
      </c>
      <c r="E95" t="s">
        <v>43</v>
      </c>
      <c r="F95" t="s">
        <v>44</v>
      </c>
      <c r="G95" t="s">
        <v>44</v>
      </c>
      <c r="J95" s="3" t="s">
        <v>189</v>
      </c>
      <c r="K95" s="12" t="s">
        <v>183</v>
      </c>
      <c r="L95" s="12" t="s">
        <v>183</v>
      </c>
      <c r="M95" s="8">
        <v>0</v>
      </c>
    </row>
    <row r="96" spans="1:13" x14ac:dyDescent="0.2">
      <c r="A96">
        <v>25</v>
      </c>
      <c r="B96">
        <v>6</v>
      </c>
      <c r="C96">
        <v>1</v>
      </c>
      <c r="D96">
        <v>12</v>
      </c>
      <c r="E96" t="s">
        <v>43</v>
      </c>
      <c r="F96" t="s">
        <v>44</v>
      </c>
      <c r="G96" t="s">
        <v>44</v>
      </c>
    </row>
    <row r="97" spans="1:7" x14ac:dyDescent="0.2">
      <c r="A97">
        <v>25</v>
      </c>
      <c r="B97">
        <v>6</v>
      </c>
      <c r="C97">
        <v>2</v>
      </c>
      <c r="D97">
        <v>12</v>
      </c>
      <c r="E97" t="s">
        <v>43</v>
      </c>
      <c r="F97" t="s">
        <v>44</v>
      </c>
      <c r="G97" t="s">
        <v>44</v>
      </c>
    </row>
    <row r="98" spans="1:7" x14ac:dyDescent="0.2">
      <c r="A98">
        <v>25</v>
      </c>
      <c r="B98">
        <v>6</v>
      </c>
      <c r="C98">
        <v>3</v>
      </c>
      <c r="D98">
        <v>12</v>
      </c>
      <c r="E98" t="s">
        <v>43</v>
      </c>
      <c r="F98" t="s">
        <v>44</v>
      </c>
      <c r="G98" t="s">
        <v>44</v>
      </c>
    </row>
    <row r="99" spans="1:7" x14ac:dyDescent="0.2">
      <c r="A99">
        <v>25</v>
      </c>
      <c r="B99">
        <v>6</v>
      </c>
      <c r="C99">
        <v>4</v>
      </c>
      <c r="D99">
        <v>12</v>
      </c>
      <c r="E99" t="s">
        <v>43</v>
      </c>
      <c r="F99" t="s">
        <v>44</v>
      </c>
      <c r="G99" t="s">
        <v>44</v>
      </c>
    </row>
    <row r="102" spans="1:7" x14ac:dyDescent="0.2">
      <c r="D102" t="s">
        <v>50</v>
      </c>
      <c r="E102">
        <v>69</v>
      </c>
    </row>
    <row r="103" spans="1:7" x14ac:dyDescent="0.2">
      <c r="D103" t="s">
        <v>51</v>
      </c>
      <c r="E103">
        <v>98</v>
      </c>
    </row>
    <row r="104" spans="1:7" x14ac:dyDescent="0.2">
      <c r="D104" t="s">
        <v>52</v>
      </c>
      <c r="E104">
        <v>0.70408163300000004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F240-D875-0343-A28A-B0A245876F8D}">
  <dimension ref="A1:M99"/>
  <sheetViews>
    <sheetView tabSelected="1" topLeftCell="A82" zoomScale="150" zoomScaleNormal="150" workbookViewId="0">
      <selection activeCell="G103" sqref="G10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>
        <v>5</v>
      </c>
      <c r="B2">
        <v>4</v>
      </c>
      <c r="C2">
        <v>0</v>
      </c>
      <c r="D2">
        <v>12</v>
      </c>
      <c r="E2">
        <v>41</v>
      </c>
      <c r="F2">
        <v>4</v>
      </c>
      <c r="G2" t="s">
        <v>7</v>
      </c>
    </row>
    <row r="3" spans="1:13" x14ac:dyDescent="0.2">
      <c r="A3">
        <v>5</v>
      </c>
      <c r="B3">
        <v>4</v>
      </c>
      <c r="C3">
        <v>1</v>
      </c>
      <c r="D3">
        <v>12</v>
      </c>
      <c r="E3">
        <v>23</v>
      </c>
      <c r="F3">
        <v>2</v>
      </c>
      <c r="G3" t="s">
        <v>8</v>
      </c>
    </row>
    <row r="4" spans="1:13" x14ac:dyDescent="0.2">
      <c r="A4">
        <v>5</v>
      </c>
      <c r="B4">
        <v>4</v>
      </c>
      <c r="C4">
        <v>2</v>
      </c>
      <c r="D4">
        <v>12</v>
      </c>
      <c r="E4">
        <v>64</v>
      </c>
      <c r="F4">
        <v>4</v>
      </c>
      <c r="G4" t="s">
        <v>121</v>
      </c>
      <c r="K4" t="s">
        <v>167</v>
      </c>
      <c r="L4" t="s">
        <v>191</v>
      </c>
      <c r="M4" t="s">
        <v>168</v>
      </c>
    </row>
    <row r="5" spans="1:13" x14ac:dyDescent="0.2">
      <c r="A5">
        <v>5</v>
      </c>
      <c r="B5">
        <v>4</v>
      </c>
      <c r="C5">
        <v>3</v>
      </c>
      <c r="D5">
        <v>12</v>
      </c>
      <c r="E5">
        <v>35</v>
      </c>
      <c r="F5">
        <v>2</v>
      </c>
      <c r="G5" t="s">
        <v>10</v>
      </c>
      <c r="J5" t="s">
        <v>169</v>
      </c>
      <c r="K5">
        <f>AVERAGE(E2:E6)</f>
        <v>39.4</v>
      </c>
      <c r="L5">
        <f>AVERAGE(F2:F6)</f>
        <v>2.6</v>
      </c>
      <c r="M5">
        <f>5/5</f>
        <v>1</v>
      </c>
    </row>
    <row r="6" spans="1:13" x14ac:dyDescent="0.2">
      <c r="A6">
        <v>5</v>
      </c>
      <c r="B6">
        <v>4</v>
      </c>
      <c r="C6">
        <v>4</v>
      </c>
      <c r="D6">
        <v>12</v>
      </c>
      <c r="E6">
        <v>34</v>
      </c>
      <c r="F6">
        <v>1</v>
      </c>
      <c r="G6" t="s">
        <v>11</v>
      </c>
      <c r="J6" t="s">
        <v>170</v>
      </c>
      <c r="K6">
        <f>AVERAGE(E7:E11)</f>
        <v>55.2</v>
      </c>
      <c r="L6">
        <f>AVERAGE(F7:F11)</f>
        <v>2</v>
      </c>
      <c r="M6">
        <v>1</v>
      </c>
    </row>
    <row r="7" spans="1:13" x14ac:dyDescent="0.2">
      <c r="A7">
        <v>5</v>
      </c>
      <c r="B7">
        <v>5</v>
      </c>
      <c r="C7">
        <v>0</v>
      </c>
      <c r="D7">
        <v>12</v>
      </c>
      <c r="E7">
        <v>40</v>
      </c>
      <c r="F7">
        <v>1</v>
      </c>
      <c r="G7" t="s">
        <v>120</v>
      </c>
      <c r="J7" t="s">
        <v>171</v>
      </c>
      <c r="K7">
        <f>AVERAGE(E12:E16)</f>
        <v>85.2</v>
      </c>
      <c r="L7">
        <f>AVERAGE(F12:F16)</f>
        <v>2.2000000000000002</v>
      </c>
      <c r="M7">
        <v>1</v>
      </c>
    </row>
    <row r="8" spans="1:13" x14ac:dyDescent="0.2">
      <c r="A8">
        <v>5</v>
      </c>
      <c r="B8">
        <v>5</v>
      </c>
      <c r="C8">
        <v>1</v>
      </c>
      <c r="D8">
        <v>12</v>
      </c>
      <c r="E8">
        <v>67</v>
      </c>
      <c r="F8">
        <v>2</v>
      </c>
      <c r="G8" t="s">
        <v>119</v>
      </c>
      <c r="J8" t="s">
        <v>172</v>
      </c>
      <c r="K8">
        <f>AVERAGE(E17:E21)</f>
        <v>118.6</v>
      </c>
      <c r="L8">
        <f>AVERAGE(F17:F21)</f>
        <v>2</v>
      </c>
      <c r="M8">
        <v>1</v>
      </c>
    </row>
    <row r="9" spans="1:13" x14ac:dyDescent="0.2">
      <c r="A9">
        <v>5</v>
      </c>
      <c r="B9">
        <v>5</v>
      </c>
      <c r="C9">
        <v>2</v>
      </c>
      <c r="D9">
        <v>12</v>
      </c>
      <c r="E9">
        <v>58</v>
      </c>
      <c r="F9">
        <v>2</v>
      </c>
      <c r="G9" t="s">
        <v>14</v>
      </c>
      <c r="J9" t="s">
        <v>173</v>
      </c>
      <c r="K9">
        <f>AVERAGE(E22:E26)</f>
        <v>199.6</v>
      </c>
      <c r="L9">
        <f>AVERAGE(F22:F26)</f>
        <v>4</v>
      </c>
      <c r="M9">
        <v>1</v>
      </c>
    </row>
    <row r="10" spans="1:13" x14ac:dyDescent="0.2">
      <c r="A10">
        <v>5</v>
      </c>
      <c r="B10">
        <v>5</v>
      </c>
      <c r="C10">
        <v>3</v>
      </c>
      <c r="D10">
        <v>12</v>
      </c>
      <c r="E10">
        <v>55</v>
      </c>
      <c r="F10">
        <v>2</v>
      </c>
      <c r="G10" t="s">
        <v>118</v>
      </c>
    </row>
    <row r="11" spans="1:13" x14ac:dyDescent="0.2">
      <c r="A11">
        <v>5</v>
      </c>
      <c r="B11">
        <v>5</v>
      </c>
      <c r="C11">
        <v>4</v>
      </c>
      <c r="D11">
        <v>12</v>
      </c>
      <c r="E11">
        <v>56</v>
      </c>
      <c r="F11">
        <v>3</v>
      </c>
      <c r="G11" t="s">
        <v>16</v>
      </c>
    </row>
    <row r="12" spans="1:13" x14ac:dyDescent="0.2">
      <c r="A12">
        <v>5</v>
      </c>
      <c r="B12">
        <v>6</v>
      </c>
      <c r="C12">
        <v>0</v>
      </c>
      <c r="D12">
        <v>12</v>
      </c>
      <c r="E12">
        <v>102</v>
      </c>
      <c r="F12">
        <v>5</v>
      </c>
      <c r="G12" t="s">
        <v>152</v>
      </c>
    </row>
    <row r="13" spans="1:13" x14ac:dyDescent="0.2">
      <c r="A13">
        <v>5</v>
      </c>
      <c r="B13">
        <v>6</v>
      </c>
      <c r="C13">
        <v>1</v>
      </c>
      <c r="D13">
        <v>12</v>
      </c>
      <c r="E13">
        <v>80</v>
      </c>
      <c r="F13">
        <v>2</v>
      </c>
      <c r="G13" t="s">
        <v>151</v>
      </c>
    </row>
    <row r="14" spans="1:13" x14ac:dyDescent="0.2">
      <c r="A14">
        <v>5</v>
      </c>
      <c r="B14">
        <v>6</v>
      </c>
      <c r="C14">
        <v>2</v>
      </c>
      <c r="D14">
        <v>12</v>
      </c>
      <c r="E14">
        <v>91</v>
      </c>
      <c r="F14">
        <v>1</v>
      </c>
      <c r="G14" t="s">
        <v>117</v>
      </c>
    </row>
    <row r="15" spans="1:13" x14ac:dyDescent="0.2">
      <c r="A15">
        <v>5</v>
      </c>
      <c r="B15">
        <v>6</v>
      </c>
      <c r="C15">
        <v>3</v>
      </c>
      <c r="D15">
        <v>12</v>
      </c>
      <c r="E15">
        <v>67</v>
      </c>
      <c r="F15">
        <v>1</v>
      </c>
      <c r="G15" t="s">
        <v>150</v>
      </c>
    </row>
    <row r="16" spans="1:13" x14ac:dyDescent="0.2">
      <c r="A16">
        <v>5</v>
      </c>
      <c r="B16">
        <v>6</v>
      </c>
      <c r="C16">
        <v>4</v>
      </c>
      <c r="D16">
        <v>12</v>
      </c>
      <c r="E16">
        <v>86</v>
      </c>
      <c r="F16">
        <v>2</v>
      </c>
      <c r="G16" t="s">
        <v>149</v>
      </c>
    </row>
    <row r="17" spans="1:13" x14ac:dyDescent="0.2">
      <c r="A17">
        <v>5</v>
      </c>
      <c r="B17">
        <v>7</v>
      </c>
      <c r="C17">
        <v>0</v>
      </c>
      <c r="D17">
        <v>12</v>
      </c>
      <c r="E17">
        <v>173</v>
      </c>
      <c r="F17">
        <v>3</v>
      </c>
      <c r="G17" t="s">
        <v>116</v>
      </c>
    </row>
    <row r="18" spans="1:13" x14ac:dyDescent="0.2">
      <c r="A18">
        <v>5</v>
      </c>
      <c r="B18">
        <v>7</v>
      </c>
      <c r="C18">
        <v>1</v>
      </c>
      <c r="D18">
        <v>12</v>
      </c>
      <c r="E18">
        <v>90</v>
      </c>
      <c r="F18">
        <v>1</v>
      </c>
      <c r="G18" t="s">
        <v>115</v>
      </c>
    </row>
    <row r="19" spans="1:13" x14ac:dyDescent="0.2">
      <c r="A19">
        <v>5</v>
      </c>
      <c r="B19">
        <v>7</v>
      </c>
      <c r="C19">
        <v>2</v>
      </c>
      <c r="D19">
        <v>12</v>
      </c>
      <c r="E19">
        <v>166</v>
      </c>
      <c r="F19">
        <v>4</v>
      </c>
      <c r="G19" t="s">
        <v>148</v>
      </c>
    </row>
    <row r="20" spans="1:13" x14ac:dyDescent="0.2">
      <c r="A20">
        <v>5</v>
      </c>
      <c r="B20">
        <v>7</v>
      </c>
      <c r="C20">
        <v>3</v>
      </c>
      <c r="D20">
        <v>12</v>
      </c>
      <c r="E20">
        <v>78</v>
      </c>
      <c r="F20">
        <v>1</v>
      </c>
      <c r="G20" t="s">
        <v>114</v>
      </c>
    </row>
    <row r="21" spans="1:13" x14ac:dyDescent="0.2">
      <c r="A21">
        <v>5</v>
      </c>
      <c r="B21">
        <v>7</v>
      </c>
      <c r="C21">
        <v>4</v>
      </c>
      <c r="D21">
        <v>12</v>
      </c>
      <c r="E21">
        <v>86</v>
      </c>
      <c r="F21">
        <v>1</v>
      </c>
      <c r="G21" t="s">
        <v>113</v>
      </c>
    </row>
    <row r="22" spans="1:13" x14ac:dyDescent="0.2">
      <c r="A22">
        <v>5</v>
      </c>
      <c r="B22">
        <v>8</v>
      </c>
      <c r="C22">
        <v>0</v>
      </c>
      <c r="D22">
        <v>12</v>
      </c>
      <c r="E22">
        <v>198</v>
      </c>
      <c r="F22">
        <v>5</v>
      </c>
      <c r="G22" t="s">
        <v>112</v>
      </c>
    </row>
    <row r="23" spans="1:13" x14ac:dyDescent="0.2">
      <c r="A23">
        <v>5</v>
      </c>
      <c r="B23">
        <v>8</v>
      </c>
      <c r="C23">
        <v>1</v>
      </c>
      <c r="D23">
        <v>12</v>
      </c>
      <c r="E23">
        <v>83</v>
      </c>
      <c r="F23">
        <v>1</v>
      </c>
      <c r="G23" t="s">
        <v>111</v>
      </c>
    </row>
    <row r="24" spans="1:13" x14ac:dyDescent="0.2">
      <c r="A24">
        <v>5</v>
      </c>
      <c r="B24">
        <v>8</v>
      </c>
      <c r="C24">
        <v>2</v>
      </c>
      <c r="D24">
        <v>12</v>
      </c>
      <c r="E24">
        <v>114</v>
      </c>
      <c r="F24">
        <v>2</v>
      </c>
      <c r="G24" t="s">
        <v>147</v>
      </c>
    </row>
    <row r="25" spans="1:13" x14ac:dyDescent="0.2">
      <c r="A25">
        <v>5</v>
      </c>
      <c r="B25">
        <v>8</v>
      </c>
      <c r="C25">
        <v>3</v>
      </c>
      <c r="D25">
        <v>12</v>
      </c>
      <c r="E25">
        <v>128</v>
      </c>
      <c r="F25">
        <v>2</v>
      </c>
      <c r="G25" t="s">
        <v>110</v>
      </c>
    </row>
    <row r="26" spans="1:13" x14ac:dyDescent="0.2">
      <c r="A26">
        <v>5</v>
      </c>
      <c r="B26">
        <v>8</v>
      </c>
      <c r="C26">
        <v>4</v>
      </c>
      <c r="D26">
        <v>12</v>
      </c>
      <c r="E26">
        <v>475</v>
      </c>
      <c r="F26">
        <v>10</v>
      </c>
      <c r="G26" t="s">
        <v>146</v>
      </c>
    </row>
    <row r="27" spans="1:13" x14ac:dyDescent="0.2">
      <c r="A27">
        <v>10</v>
      </c>
      <c r="B27">
        <v>4</v>
      </c>
      <c r="C27">
        <v>0</v>
      </c>
      <c r="D27">
        <v>12</v>
      </c>
      <c r="E27">
        <v>101</v>
      </c>
      <c r="F27">
        <v>7</v>
      </c>
      <c r="G27" t="s">
        <v>24</v>
      </c>
    </row>
    <row r="28" spans="1:13" x14ac:dyDescent="0.2">
      <c r="A28">
        <v>10</v>
      </c>
      <c r="B28">
        <v>4</v>
      </c>
      <c r="C28">
        <v>1</v>
      </c>
      <c r="D28">
        <v>12</v>
      </c>
      <c r="E28">
        <v>114</v>
      </c>
      <c r="F28">
        <v>6</v>
      </c>
      <c r="G28" t="s">
        <v>25</v>
      </c>
    </row>
    <row r="29" spans="1:13" x14ac:dyDescent="0.2">
      <c r="A29">
        <v>10</v>
      </c>
      <c r="B29">
        <v>4</v>
      </c>
      <c r="C29">
        <v>2</v>
      </c>
      <c r="D29">
        <v>12</v>
      </c>
      <c r="E29">
        <v>100</v>
      </c>
      <c r="F29">
        <v>4</v>
      </c>
      <c r="G29" t="s">
        <v>109</v>
      </c>
    </row>
    <row r="30" spans="1:13" x14ac:dyDescent="0.2">
      <c r="A30">
        <v>10</v>
      </c>
      <c r="B30">
        <v>4</v>
      </c>
      <c r="C30">
        <v>3</v>
      </c>
      <c r="D30">
        <v>12</v>
      </c>
      <c r="E30">
        <v>100</v>
      </c>
      <c r="F30">
        <v>4</v>
      </c>
      <c r="G30" t="s">
        <v>27</v>
      </c>
    </row>
    <row r="31" spans="1:13" x14ac:dyDescent="0.2">
      <c r="A31">
        <v>10</v>
      </c>
      <c r="B31">
        <v>4</v>
      </c>
      <c r="C31">
        <v>4</v>
      </c>
      <c r="D31">
        <v>12</v>
      </c>
      <c r="E31">
        <v>91</v>
      </c>
      <c r="F31">
        <v>4</v>
      </c>
      <c r="G31" t="s">
        <v>28</v>
      </c>
    </row>
    <row r="32" spans="1:13" x14ac:dyDescent="0.2">
      <c r="A32">
        <v>10</v>
      </c>
      <c r="B32">
        <v>5</v>
      </c>
      <c r="C32">
        <v>0</v>
      </c>
      <c r="D32">
        <v>12</v>
      </c>
      <c r="E32">
        <v>492</v>
      </c>
      <c r="F32">
        <v>58</v>
      </c>
      <c r="G32" t="s">
        <v>145</v>
      </c>
      <c r="J32" s="3"/>
      <c r="K32" s="3" t="s">
        <v>167</v>
      </c>
      <c r="L32" t="s">
        <v>191</v>
      </c>
      <c r="M32" s="3" t="s">
        <v>168</v>
      </c>
    </row>
    <row r="33" spans="1:13" x14ac:dyDescent="0.2">
      <c r="A33">
        <v>10</v>
      </c>
      <c r="B33">
        <v>5</v>
      </c>
      <c r="C33">
        <v>1</v>
      </c>
      <c r="D33">
        <v>12</v>
      </c>
      <c r="E33">
        <v>299</v>
      </c>
      <c r="F33">
        <v>35</v>
      </c>
      <c r="G33" t="s">
        <v>144</v>
      </c>
      <c r="J33" s="3" t="s">
        <v>174</v>
      </c>
      <c r="K33" s="11">
        <f>AVERAGE(E27:E31)</f>
        <v>101.2</v>
      </c>
      <c r="L33" s="8">
        <f>AVERAGE(F27:F31)</f>
        <v>5</v>
      </c>
      <c r="M33" s="11">
        <f>COUNT(E27:E31)/COUNT(A27:A31)</f>
        <v>1</v>
      </c>
    </row>
    <row r="34" spans="1:13" x14ac:dyDescent="0.2">
      <c r="A34">
        <v>10</v>
      </c>
      <c r="B34">
        <v>5</v>
      </c>
      <c r="C34">
        <v>2</v>
      </c>
      <c r="D34">
        <v>12</v>
      </c>
      <c r="E34">
        <v>124</v>
      </c>
      <c r="F34">
        <v>8</v>
      </c>
      <c r="G34" t="s">
        <v>31</v>
      </c>
      <c r="J34" s="3" t="s">
        <v>175</v>
      </c>
      <c r="K34" s="11">
        <f>AVERAGE(E32:E36)</f>
        <v>258.8</v>
      </c>
      <c r="L34" s="8">
        <f>AVERAGE(F32:F36)</f>
        <v>27</v>
      </c>
      <c r="M34" s="11">
        <f>5/5</f>
        <v>1</v>
      </c>
    </row>
    <row r="35" spans="1:13" x14ac:dyDescent="0.2">
      <c r="A35">
        <v>10</v>
      </c>
      <c r="B35">
        <v>5</v>
      </c>
      <c r="C35">
        <v>3</v>
      </c>
      <c r="D35">
        <v>12</v>
      </c>
      <c r="E35">
        <v>135</v>
      </c>
      <c r="F35">
        <v>10</v>
      </c>
      <c r="G35" t="s">
        <v>143</v>
      </c>
      <c r="J35" s="3" t="s">
        <v>176</v>
      </c>
      <c r="K35" s="11">
        <f>AVERAGE(E37:E41)</f>
        <v>1124.4000000000001</v>
      </c>
      <c r="L35" s="8">
        <f>AVERAGE(F37:F41)</f>
        <v>176.2</v>
      </c>
      <c r="M35" s="11">
        <f>5/5</f>
        <v>1</v>
      </c>
    </row>
    <row r="36" spans="1:13" x14ac:dyDescent="0.2">
      <c r="A36">
        <v>10</v>
      </c>
      <c r="B36">
        <v>5</v>
      </c>
      <c r="C36">
        <v>4</v>
      </c>
      <c r="D36">
        <v>12</v>
      </c>
      <c r="E36">
        <v>244</v>
      </c>
      <c r="F36">
        <v>24</v>
      </c>
      <c r="G36" t="s">
        <v>142</v>
      </c>
      <c r="J36" s="3" t="s">
        <v>177</v>
      </c>
      <c r="K36" s="11">
        <f>AVERAGE(E42:E46)</f>
        <v>2070.1999999999998</v>
      </c>
      <c r="L36" s="8">
        <f>AVERAGE(F42:F46)</f>
        <v>351.8</v>
      </c>
      <c r="M36" s="11">
        <f>5/5</f>
        <v>1</v>
      </c>
    </row>
    <row r="37" spans="1:13" x14ac:dyDescent="0.2">
      <c r="A37">
        <v>10</v>
      </c>
      <c r="B37">
        <v>6</v>
      </c>
      <c r="C37">
        <v>0</v>
      </c>
      <c r="D37">
        <v>12</v>
      </c>
      <c r="E37">
        <v>541</v>
      </c>
      <c r="F37">
        <v>68</v>
      </c>
      <c r="G37" t="s">
        <v>108</v>
      </c>
      <c r="J37" s="3" t="s">
        <v>178</v>
      </c>
      <c r="K37" s="11">
        <f>AVERAGE(E47:E51)</f>
        <v>20886.2</v>
      </c>
      <c r="L37" s="8">
        <f>AVERAGE(F47:F51)</f>
        <v>5149.8</v>
      </c>
      <c r="M37" s="11">
        <f>5/5</f>
        <v>1</v>
      </c>
    </row>
    <row r="38" spans="1:13" x14ac:dyDescent="0.2">
      <c r="A38">
        <v>10</v>
      </c>
      <c r="B38">
        <v>6</v>
      </c>
      <c r="C38">
        <v>1</v>
      </c>
      <c r="D38">
        <v>12</v>
      </c>
      <c r="E38">
        <v>1744</v>
      </c>
      <c r="F38">
        <v>274</v>
      </c>
      <c r="G38" t="s">
        <v>107</v>
      </c>
    </row>
    <row r="39" spans="1:13" x14ac:dyDescent="0.2">
      <c r="A39">
        <v>10</v>
      </c>
      <c r="B39">
        <v>6</v>
      </c>
      <c r="C39">
        <v>2</v>
      </c>
      <c r="D39">
        <v>12</v>
      </c>
      <c r="E39">
        <v>1442</v>
      </c>
      <c r="F39">
        <v>238</v>
      </c>
      <c r="G39" t="s">
        <v>141</v>
      </c>
    </row>
    <row r="40" spans="1:13" x14ac:dyDescent="0.2">
      <c r="A40">
        <v>10</v>
      </c>
      <c r="B40">
        <v>6</v>
      </c>
      <c r="C40">
        <v>3</v>
      </c>
      <c r="D40">
        <v>12</v>
      </c>
      <c r="E40">
        <v>1348</v>
      </c>
      <c r="F40">
        <v>220</v>
      </c>
      <c r="G40" t="s">
        <v>106</v>
      </c>
    </row>
    <row r="41" spans="1:13" x14ac:dyDescent="0.2">
      <c r="A41">
        <v>10</v>
      </c>
      <c r="B41">
        <v>6</v>
      </c>
      <c r="C41">
        <v>4</v>
      </c>
      <c r="D41">
        <v>12</v>
      </c>
      <c r="E41">
        <v>547</v>
      </c>
      <c r="F41">
        <v>81</v>
      </c>
      <c r="G41" t="s">
        <v>105</v>
      </c>
    </row>
    <row r="42" spans="1:13" x14ac:dyDescent="0.2">
      <c r="A42">
        <v>10</v>
      </c>
      <c r="B42">
        <v>7</v>
      </c>
      <c r="C42">
        <v>0</v>
      </c>
      <c r="D42">
        <v>12</v>
      </c>
      <c r="E42">
        <v>2749</v>
      </c>
      <c r="F42">
        <v>399</v>
      </c>
      <c r="G42" t="s">
        <v>140</v>
      </c>
    </row>
    <row r="43" spans="1:13" x14ac:dyDescent="0.2">
      <c r="A43">
        <v>10</v>
      </c>
      <c r="B43">
        <v>7</v>
      </c>
      <c r="C43">
        <v>1</v>
      </c>
      <c r="D43">
        <v>12</v>
      </c>
      <c r="E43">
        <v>3545</v>
      </c>
      <c r="F43">
        <v>694</v>
      </c>
      <c r="G43" t="s">
        <v>139</v>
      </c>
    </row>
    <row r="44" spans="1:13" x14ac:dyDescent="0.2">
      <c r="A44">
        <v>10</v>
      </c>
      <c r="B44">
        <v>7</v>
      </c>
      <c r="C44">
        <v>2</v>
      </c>
      <c r="D44">
        <v>12</v>
      </c>
      <c r="E44">
        <v>946</v>
      </c>
      <c r="F44">
        <v>139</v>
      </c>
      <c r="G44" t="s">
        <v>74</v>
      </c>
    </row>
    <row r="45" spans="1:13" x14ac:dyDescent="0.2">
      <c r="A45">
        <v>10</v>
      </c>
      <c r="B45">
        <v>7</v>
      </c>
      <c r="C45">
        <v>3</v>
      </c>
      <c r="D45">
        <v>12</v>
      </c>
      <c r="E45">
        <v>1179</v>
      </c>
      <c r="F45">
        <v>254</v>
      </c>
      <c r="G45" t="s">
        <v>104</v>
      </c>
    </row>
    <row r="46" spans="1:13" x14ac:dyDescent="0.2">
      <c r="A46">
        <v>10</v>
      </c>
      <c r="B46">
        <v>7</v>
      </c>
      <c r="C46">
        <v>4</v>
      </c>
      <c r="D46">
        <v>12</v>
      </c>
      <c r="E46">
        <v>1932</v>
      </c>
      <c r="F46">
        <v>273</v>
      </c>
      <c r="G46" t="s">
        <v>138</v>
      </c>
    </row>
    <row r="47" spans="1:13" x14ac:dyDescent="0.2">
      <c r="A47">
        <v>10</v>
      </c>
      <c r="B47">
        <v>8</v>
      </c>
      <c r="C47">
        <v>0</v>
      </c>
      <c r="D47">
        <v>12</v>
      </c>
      <c r="E47">
        <v>4398</v>
      </c>
      <c r="F47">
        <v>1108</v>
      </c>
      <c r="G47" t="s">
        <v>137</v>
      </c>
    </row>
    <row r="48" spans="1:13" x14ac:dyDescent="0.2">
      <c r="A48">
        <v>10</v>
      </c>
      <c r="B48">
        <v>8</v>
      </c>
      <c r="C48">
        <v>1</v>
      </c>
      <c r="D48">
        <v>12</v>
      </c>
      <c r="E48">
        <v>7970</v>
      </c>
      <c r="F48">
        <v>1347</v>
      </c>
      <c r="G48" t="s">
        <v>136</v>
      </c>
    </row>
    <row r="49" spans="1:13" x14ac:dyDescent="0.2">
      <c r="A49">
        <v>10</v>
      </c>
      <c r="B49">
        <v>8</v>
      </c>
      <c r="C49">
        <v>2</v>
      </c>
      <c r="D49">
        <v>12</v>
      </c>
      <c r="E49">
        <v>6358</v>
      </c>
      <c r="F49">
        <v>1405</v>
      </c>
      <c r="G49" t="s">
        <v>135</v>
      </c>
    </row>
    <row r="50" spans="1:13" x14ac:dyDescent="0.2">
      <c r="A50">
        <v>10</v>
      </c>
      <c r="B50">
        <v>8</v>
      </c>
      <c r="C50">
        <v>3</v>
      </c>
      <c r="D50">
        <v>12</v>
      </c>
      <c r="E50">
        <v>62571</v>
      </c>
      <c r="F50">
        <v>16320</v>
      </c>
      <c r="G50" t="s">
        <v>134</v>
      </c>
    </row>
    <row r="51" spans="1:13" x14ac:dyDescent="0.2">
      <c r="A51">
        <v>10</v>
      </c>
      <c r="B51">
        <v>8</v>
      </c>
      <c r="C51">
        <v>4</v>
      </c>
      <c r="D51">
        <v>12</v>
      </c>
      <c r="E51">
        <v>23134</v>
      </c>
      <c r="F51">
        <v>5569</v>
      </c>
      <c r="G51" t="s">
        <v>103</v>
      </c>
    </row>
    <row r="52" spans="1:13" x14ac:dyDescent="0.2">
      <c r="A52">
        <v>15</v>
      </c>
      <c r="B52">
        <v>4</v>
      </c>
      <c r="C52">
        <v>0</v>
      </c>
      <c r="D52">
        <v>12</v>
      </c>
      <c r="E52">
        <v>289</v>
      </c>
      <c r="F52">
        <v>64</v>
      </c>
      <c r="G52" t="s">
        <v>69</v>
      </c>
    </row>
    <row r="53" spans="1:13" x14ac:dyDescent="0.2">
      <c r="A53">
        <v>15</v>
      </c>
      <c r="B53">
        <v>4</v>
      </c>
      <c r="C53">
        <v>1</v>
      </c>
      <c r="D53">
        <v>12</v>
      </c>
      <c r="E53">
        <v>175</v>
      </c>
      <c r="F53">
        <v>30</v>
      </c>
      <c r="G53" t="s">
        <v>133</v>
      </c>
    </row>
    <row r="54" spans="1:13" x14ac:dyDescent="0.2">
      <c r="A54">
        <v>15</v>
      </c>
      <c r="B54">
        <v>4</v>
      </c>
      <c r="C54">
        <v>2</v>
      </c>
      <c r="D54">
        <v>12</v>
      </c>
      <c r="E54">
        <v>259</v>
      </c>
      <c r="F54">
        <v>50</v>
      </c>
      <c r="G54" t="s">
        <v>132</v>
      </c>
    </row>
    <row r="55" spans="1:13" x14ac:dyDescent="0.2">
      <c r="A55">
        <v>15</v>
      </c>
      <c r="B55">
        <v>4</v>
      </c>
      <c r="C55">
        <v>3</v>
      </c>
      <c r="D55">
        <v>12</v>
      </c>
      <c r="E55">
        <v>152</v>
      </c>
      <c r="F55">
        <v>28</v>
      </c>
      <c r="G55" t="s">
        <v>102</v>
      </c>
    </row>
    <row r="56" spans="1:13" x14ac:dyDescent="0.2">
      <c r="A56">
        <v>15</v>
      </c>
      <c r="B56">
        <v>4</v>
      </c>
      <c r="C56">
        <v>4</v>
      </c>
      <c r="D56">
        <v>12</v>
      </c>
      <c r="E56">
        <v>782</v>
      </c>
      <c r="F56">
        <v>196</v>
      </c>
      <c r="G56" t="s">
        <v>131</v>
      </c>
    </row>
    <row r="57" spans="1:13" x14ac:dyDescent="0.2">
      <c r="A57">
        <v>15</v>
      </c>
      <c r="B57">
        <v>5</v>
      </c>
      <c r="C57">
        <v>0</v>
      </c>
      <c r="D57">
        <v>12</v>
      </c>
      <c r="E57">
        <v>2069</v>
      </c>
      <c r="F57">
        <v>755</v>
      </c>
      <c r="G57" t="s">
        <v>130</v>
      </c>
    </row>
    <row r="58" spans="1:13" x14ac:dyDescent="0.2">
      <c r="A58">
        <v>15</v>
      </c>
      <c r="B58">
        <v>5</v>
      </c>
      <c r="C58">
        <v>1</v>
      </c>
      <c r="D58">
        <v>12</v>
      </c>
      <c r="E58">
        <v>188</v>
      </c>
      <c r="F58">
        <v>58</v>
      </c>
      <c r="G58" t="s">
        <v>101</v>
      </c>
      <c r="J58" s="3"/>
      <c r="K58" s="3" t="s">
        <v>167</v>
      </c>
      <c r="L58" t="s">
        <v>191</v>
      </c>
      <c r="M58" s="3" t="s">
        <v>168</v>
      </c>
    </row>
    <row r="59" spans="1:13" x14ac:dyDescent="0.2">
      <c r="A59">
        <v>15</v>
      </c>
      <c r="B59">
        <v>5</v>
      </c>
      <c r="C59">
        <v>2</v>
      </c>
      <c r="D59">
        <v>12</v>
      </c>
      <c r="E59">
        <v>592</v>
      </c>
      <c r="F59">
        <v>222</v>
      </c>
      <c r="G59" t="s">
        <v>129</v>
      </c>
      <c r="J59" s="3" t="s">
        <v>179</v>
      </c>
      <c r="K59" s="11">
        <f>AVERAGE(E52:E56)</f>
        <v>331.4</v>
      </c>
      <c r="L59" s="8">
        <f>AVERAGE(F52:F56)</f>
        <v>73.599999999999994</v>
      </c>
      <c r="M59" s="11">
        <f>5/5</f>
        <v>1</v>
      </c>
    </row>
    <row r="60" spans="1:13" x14ac:dyDescent="0.2">
      <c r="A60">
        <v>15</v>
      </c>
      <c r="B60">
        <v>5</v>
      </c>
      <c r="C60">
        <v>3</v>
      </c>
      <c r="D60">
        <v>12</v>
      </c>
      <c r="E60">
        <v>2344</v>
      </c>
      <c r="F60">
        <v>786</v>
      </c>
      <c r="G60" t="s">
        <v>128</v>
      </c>
      <c r="J60" s="3" t="s">
        <v>180</v>
      </c>
      <c r="K60" s="11">
        <f>AVERAGE(E57:E61)</f>
        <v>1279.2</v>
      </c>
      <c r="L60" s="8">
        <f>AVERAGE(F57:F61)</f>
        <v>432.6</v>
      </c>
      <c r="M60" s="11">
        <f>5/5</f>
        <v>1</v>
      </c>
    </row>
    <row r="61" spans="1:13" x14ac:dyDescent="0.2">
      <c r="A61">
        <v>15</v>
      </c>
      <c r="B61">
        <v>5</v>
      </c>
      <c r="C61">
        <v>4</v>
      </c>
      <c r="D61">
        <v>12</v>
      </c>
      <c r="E61">
        <v>1203</v>
      </c>
      <c r="F61">
        <v>342</v>
      </c>
      <c r="G61" t="s">
        <v>100</v>
      </c>
      <c r="J61" s="3" t="s">
        <v>181</v>
      </c>
      <c r="K61" s="12">
        <f>AVERAGE(E62)</f>
        <v>9812</v>
      </c>
      <c r="L61" s="12">
        <f>AVERAGE(F62)</f>
        <v>5263</v>
      </c>
      <c r="M61" s="11">
        <f>1/5</f>
        <v>0.2</v>
      </c>
    </row>
    <row r="62" spans="1:13" x14ac:dyDescent="0.2">
      <c r="A62">
        <v>15</v>
      </c>
      <c r="B62">
        <v>6</v>
      </c>
      <c r="C62">
        <v>0</v>
      </c>
      <c r="D62">
        <v>12</v>
      </c>
      <c r="E62">
        <v>9812</v>
      </c>
      <c r="F62">
        <v>5263</v>
      </c>
      <c r="G62" t="s">
        <v>99</v>
      </c>
      <c r="J62" s="3" t="s">
        <v>182</v>
      </c>
      <c r="K62" s="12" t="s">
        <v>183</v>
      </c>
      <c r="L62" s="12" t="s">
        <v>183</v>
      </c>
      <c r="M62" s="11">
        <v>0</v>
      </c>
    </row>
    <row r="63" spans="1:13" x14ac:dyDescent="0.2">
      <c r="A63">
        <v>15</v>
      </c>
      <c r="B63">
        <v>6</v>
      </c>
      <c r="C63">
        <v>1</v>
      </c>
      <c r="D63">
        <v>12</v>
      </c>
      <c r="E63" t="s">
        <v>34</v>
      </c>
      <c r="F63" t="s">
        <v>35</v>
      </c>
      <c r="G63" t="s">
        <v>35</v>
      </c>
    </row>
    <row r="64" spans="1:13" x14ac:dyDescent="0.2">
      <c r="A64">
        <v>15</v>
      </c>
      <c r="B64">
        <v>6</v>
      </c>
      <c r="C64">
        <v>2</v>
      </c>
      <c r="D64">
        <v>12</v>
      </c>
      <c r="E64" t="s">
        <v>34</v>
      </c>
      <c r="F64" t="s">
        <v>35</v>
      </c>
      <c r="G64" t="s">
        <v>35</v>
      </c>
    </row>
    <row r="65" spans="1:13" x14ac:dyDescent="0.2">
      <c r="A65">
        <v>15</v>
      </c>
      <c r="B65">
        <v>6</v>
      </c>
      <c r="C65">
        <v>3</v>
      </c>
      <c r="D65">
        <v>12</v>
      </c>
      <c r="E65" t="s">
        <v>34</v>
      </c>
      <c r="F65" t="s">
        <v>35</v>
      </c>
      <c r="G65" t="s">
        <v>35</v>
      </c>
    </row>
    <row r="66" spans="1:13" x14ac:dyDescent="0.2">
      <c r="A66">
        <v>15</v>
      </c>
      <c r="B66">
        <v>6</v>
      </c>
      <c r="C66">
        <v>4</v>
      </c>
      <c r="D66">
        <v>12</v>
      </c>
      <c r="E66" t="s">
        <v>34</v>
      </c>
      <c r="F66" t="s">
        <v>35</v>
      </c>
      <c r="G66" t="s">
        <v>35</v>
      </c>
    </row>
    <row r="67" spans="1:13" x14ac:dyDescent="0.2">
      <c r="A67">
        <v>15</v>
      </c>
      <c r="B67">
        <v>7</v>
      </c>
      <c r="C67">
        <v>0</v>
      </c>
      <c r="D67">
        <v>12</v>
      </c>
      <c r="E67" t="s">
        <v>34</v>
      </c>
      <c r="F67" t="s">
        <v>35</v>
      </c>
      <c r="G67" t="s">
        <v>35</v>
      </c>
    </row>
    <row r="68" spans="1:13" x14ac:dyDescent="0.2">
      <c r="A68">
        <v>15</v>
      </c>
      <c r="B68">
        <v>7</v>
      </c>
      <c r="C68">
        <v>1</v>
      </c>
      <c r="D68">
        <v>12</v>
      </c>
      <c r="E68" t="s">
        <v>34</v>
      </c>
      <c r="F68" t="s">
        <v>35</v>
      </c>
      <c r="G68" t="s">
        <v>35</v>
      </c>
    </row>
    <row r="69" spans="1:13" x14ac:dyDescent="0.2">
      <c r="A69">
        <v>15</v>
      </c>
      <c r="B69">
        <v>7</v>
      </c>
      <c r="C69">
        <v>2</v>
      </c>
      <c r="D69">
        <v>12</v>
      </c>
      <c r="E69" t="s">
        <v>34</v>
      </c>
      <c r="F69" t="s">
        <v>35</v>
      </c>
      <c r="G69" t="s">
        <v>35</v>
      </c>
    </row>
    <row r="70" spans="1:13" x14ac:dyDescent="0.2">
      <c r="A70">
        <v>20</v>
      </c>
      <c r="B70">
        <v>4</v>
      </c>
      <c r="C70">
        <v>0</v>
      </c>
      <c r="D70">
        <v>12</v>
      </c>
      <c r="E70">
        <v>3354</v>
      </c>
      <c r="F70">
        <v>965</v>
      </c>
      <c r="G70" t="s">
        <v>98</v>
      </c>
    </row>
    <row r="71" spans="1:13" x14ac:dyDescent="0.2">
      <c r="A71">
        <v>20</v>
      </c>
      <c r="B71">
        <v>4</v>
      </c>
      <c r="C71">
        <v>1</v>
      </c>
      <c r="D71">
        <v>12</v>
      </c>
      <c r="E71">
        <v>908</v>
      </c>
      <c r="F71">
        <v>277</v>
      </c>
      <c r="G71" t="s">
        <v>127</v>
      </c>
    </row>
    <row r="72" spans="1:13" x14ac:dyDescent="0.2">
      <c r="A72">
        <v>20</v>
      </c>
      <c r="B72">
        <v>4</v>
      </c>
      <c r="C72">
        <v>2</v>
      </c>
      <c r="D72">
        <v>12</v>
      </c>
      <c r="E72">
        <v>175</v>
      </c>
      <c r="F72">
        <v>33</v>
      </c>
      <c r="G72" t="s">
        <v>97</v>
      </c>
    </row>
    <row r="73" spans="1:13" x14ac:dyDescent="0.2">
      <c r="A73">
        <v>20</v>
      </c>
      <c r="B73">
        <v>4</v>
      </c>
      <c r="C73">
        <v>3</v>
      </c>
      <c r="D73">
        <v>12</v>
      </c>
      <c r="E73">
        <v>999</v>
      </c>
      <c r="F73">
        <v>320</v>
      </c>
      <c r="G73" t="s">
        <v>96</v>
      </c>
    </row>
    <row r="74" spans="1:13" x14ac:dyDescent="0.2">
      <c r="A74">
        <v>20</v>
      </c>
      <c r="B74">
        <v>4</v>
      </c>
      <c r="C74">
        <v>4</v>
      </c>
      <c r="D74">
        <v>12</v>
      </c>
      <c r="E74">
        <v>580</v>
      </c>
      <c r="F74">
        <v>151</v>
      </c>
      <c r="G74" t="s">
        <v>42</v>
      </c>
    </row>
    <row r="75" spans="1:13" x14ac:dyDescent="0.2">
      <c r="A75">
        <v>20</v>
      </c>
      <c r="B75">
        <v>5</v>
      </c>
      <c r="C75">
        <v>0</v>
      </c>
      <c r="D75">
        <v>12</v>
      </c>
      <c r="E75">
        <v>43435</v>
      </c>
      <c r="F75">
        <v>22926</v>
      </c>
      <c r="G75" t="s">
        <v>126</v>
      </c>
      <c r="J75" s="3"/>
      <c r="K75" s="3" t="s">
        <v>167</v>
      </c>
      <c r="L75" t="s">
        <v>191</v>
      </c>
      <c r="M75" s="3" t="s">
        <v>168</v>
      </c>
    </row>
    <row r="76" spans="1:13" x14ac:dyDescent="0.2">
      <c r="A76">
        <v>20</v>
      </c>
      <c r="B76">
        <v>5</v>
      </c>
      <c r="C76">
        <v>1</v>
      </c>
      <c r="D76">
        <v>12</v>
      </c>
      <c r="E76">
        <v>4912</v>
      </c>
      <c r="F76">
        <v>2158</v>
      </c>
      <c r="G76" t="s">
        <v>125</v>
      </c>
      <c r="J76" s="3" t="s">
        <v>184</v>
      </c>
      <c r="K76" s="11">
        <f>AVERAGE(E70:E74)</f>
        <v>1203.2</v>
      </c>
      <c r="L76" s="8">
        <f>AVERAGE(F70:F74)</f>
        <v>349.2</v>
      </c>
      <c r="M76" s="11">
        <f>5/5</f>
        <v>1</v>
      </c>
    </row>
    <row r="77" spans="1:13" x14ac:dyDescent="0.2">
      <c r="A77">
        <v>20</v>
      </c>
      <c r="B77">
        <v>5</v>
      </c>
      <c r="C77">
        <v>2</v>
      </c>
      <c r="D77">
        <v>12</v>
      </c>
      <c r="E77">
        <v>220439</v>
      </c>
      <c r="F77">
        <v>157146</v>
      </c>
      <c r="G77" t="s">
        <v>95</v>
      </c>
      <c r="J77" s="3" t="s">
        <v>185</v>
      </c>
      <c r="K77" s="11">
        <f>AVERAGE(E75:E79)</f>
        <v>59991.199999999997</v>
      </c>
      <c r="L77" s="8">
        <f>AVERAGE(F75:F79)</f>
        <v>40627.599999999999</v>
      </c>
      <c r="M77" s="11">
        <f>5/5</f>
        <v>1</v>
      </c>
    </row>
    <row r="78" spans="1:13" x14ac:dyDescent="0.2">
      <c r="A78">
        <v>20</v>
      </c>
      <c r="B78">
        <v>5</v>
      </c>
      <c r="C78">
        <v>3</v>
      </c>
      <c r="D78">
        <v>12</v>
      </c>
      <c r="E78">
        <v>29340</v>
      </c>
      <c r="F78">
        <v>19306</v>
      </c>
      <c r="G78" t="s">
        <v>94</v>
      </c>
      <c r="J78" s="3" t="s">
        <v>186</v>
      </c>
      <c r="K78" s="12" t="s">
        <v>183</v>
      </c>
      <c r="L78" s="12" t="s">
        <v>183</v>
      </c>
      <c r="M78" s="11">
        <v>0</v>
      </c>
    </row>
    <row r="79" spans="1:13" x14ac:dyDescent="0.2">
      <c r="A79">
        <v>20</v>
      </c>
      <c r="B79">
        <v>5</v>
      </c>
      <c r="C79">
        <v>4</v>
      </c>
      <c r="D79">
        <v>12</v>
      </c>
      <c r="E79">
        <v>1830</v>
      </c>
      <c r="F79">
        <v>1602</v>
      </c>
      <c r="G79" t="s">
        <v>93</v>
      </c>
    </row>
    <row r="80" spans="1:13" x14ac:dyDescent="0.2">
      <c r="A80">
        <v>20</v>
      </c>
      <c r="B80">
        <v>6</v>
      </c>
      <c r="C80">
        <v>0</v>
      </c>
      <c r="D80">
        <v>12</v>
      </c>
      <c r="E80" t="s">
        <v>43</v>
      </c>
      <c r="F80" t="s">
        <v>44</v>
      </c>
      <c r="G80" t="s">
        <v>44</v>
      </c>
    </row>
    <row r="81" spans="1:13" x14ac:dyDescent="0.2">
      <c r="A81">
        <v>20</v>
      </c>
      <c r="B81">
        <v>6</v>
      </c>
      <c r="C81">
        <v>1</v>
      </c>
      <c r="D81">
        <v>12</v>
      </c>
      <c r="E81" t="s">
        <v>43</v>
      </c>
      <c r="F81" t="s">
        <v>44</v>
      </c>
      <c r="G81" t="s">
        <v>44</v>
      </c>
    </row>
    <row r="82" spans="1:13" x14ac:dyDescent="0.2">
      <c r="A82">
        <v>20</v>
      </c>
      <c r="B82">
        <v>6</v>
      </c>
      <c r="C82">
        <v>2</v>
      </c>
      <c r="D82">
        <v>12</v>
      </c>
      <c r="E82" t="s">
        <v>43</v>
      </c>
      <c r="F82" t="s">
        <v>44</v>
      </c>
      <c r="G82" t="s">
        <v>44</v>
      </c>
    </row>
    <row r="83" spans="1:13" x14ac:dyDescent="0.2">
      <c r="A83">
        <v>20</v>
      </c>
      <c r="B83">
        <v>6</v>
      </c>
      <c r="C83">
        <v>3</v>
      </c>
      <c r="D83">
        <v>12</v>
      </c>
      <c r="E83" t="s">
        <v>43</v>
      </c>
      <c r="F83" t="s">
        <v>44</v>
      </c>
      <c r="G83" t="s">
        <v>44</v>
      </c>
    </row>
    <row r="84" spans="1:13" x14ac:dyDescent="0.2">
      <c r="A84">
        <v>20</v>
      </c>
      <c r="B84">
        <v>6</v>
      </c>
      <c r="C84">
        <v>4</v>
      </c>
      <c r="D84">
        <v>12</v>
      </c>
      <c r="E84" t="s">
        <v>43</v>
      </c>
      <c r="F84" t="s">
        <v>44</v>
      </c>
      <c r="G84" t="s">
        <v>44</v>
      </c>
    </row>
    <row r="85" spans="1:13" x14ac:dyDescent="0.2">
      <c r="A85">
        <v>25</v>
      </c>
      <c r="B85">
        <v>4</v>
      </c>
      <c r="C85">
        <v>0</v>
      </c>
      <c r="D85">
        <v>12</v>
      </c>
      <c r="E85">
        <v>323</v>
      </c>
      <c r="F85">
        <v>141</v>
      </c>
      <c r="G85" t="s">
        <v>46</v>
      </c>
    </row>
    <row r="86" spans="1:13" x14ac:dyDescent="0.2">
      <c r="A86">
        <v>25</v>
      </c>
      <c r="B86">
        <v>4</v>
      </c>
      <c r="C86">
        <v>1</v>
      </c>
      <c r="D86">
        <v>12</v>
      </c>
      <c r="E86">
        <v>601</v>
      </c>
      <c r="F86">
        <v>317</v>
      </c>
      <c r="G86" t="s">
        <v>47</v>
      </c>
    </row>
    <row r="87" spans="1:13" x14ac:dyDescent="0.2">
      <c r="A87">
        <v>25</v>
      </c>
      <c r="B87">
        <v>4</v>
      </c>
      <c r="C87">
        <v>2</v>
      </c>
      <c r="D87">
        <v>12</v>
      </c>
      <c r="E87">
        <v>5319</v>
      </c>
      <c r="F87">
        <v>2825</v>
      </c>
      <c r="G87" t="s">
        <v>124</v>
      </c>
    </row>
    <row r="88" spans="1:13" x14ac:dyDescent="0.2">
      <c r="A88">
        <v>25</v>
      </c>
      <c r="B88">
        <v>4</v>
      </c>
      <c r="C88">
        <v>3</v>
      </c>
      <c r="D88">
        <v>12</v>
      </c>
      <c r="E88">
        <v>5358</v>
      </c>
      <c r="F88">
        <v>3139</v>
      </c>
      <c r="G88" t="s">
        <v>92</v>
      </c>
    </row>
    <row r="89" spans="1:13" x14ac:dyDescent="0.2">
      <c r="A89">
        <v>25</v>
      </c>
      <c r="B89">
        <v>4</v>
      </c>
      <c r="C89">
        <v>4</v>
      </c>
      <c r="D89">
        <v>12</v>
      </c>
      <c r="E89">
        <v>1438</v>
      </c>
      <c r="F89">
        <v>768</v>
      </c>
      <c r="G89" t="s">
        <v>49</v>
      </c>
    </row>
    <row r="90" spans="1:13" x14ac:dyDescent="0.2">
      <c r="A90">
        <v>25</v>
      </c>
      <c r="B90">
        <v>5</v>
      </c>
      <c r="C90">
        <v>0</v>
      </c>
      <c r="D90">
        <v>12</v>
      </c>
      <c r="E90">
        <v>25939</v>
      </c>
      <c r="F90">
        <v>22753</v>
      </c>
      <c r="G90" t="s">
        <v>123</v>
      </c>
    </row>
    <row r="91" spans="1:13" x14ac:dyDescent="0.2">
      <c r="A91">
        <v>25</v>
      </c>
      <c r="B91">
        <v>5</v>
      </c>
      <c r="C91">
        <v>1</v>
      </c>
      <c r="D91">
        <v>12</v>
      </c>
      <c r="E91">
        <v>27159</v>
      </c>
      <c r="F91">
        <v>30898</v>
      </c>
      <c r="G91" t="s">
        <v>122</v>
      </c>
    </row>
    <row r="92" spans="1:13" x14ac:dyDescent="0.2">
      <c r="A92">
        <v>25</v>
      </c>
      <c r="B92">
        <v>5</v>
      </c>
      <c r="C92">
        <v>2</v>
      </c>
      <c r="D92">
        <v>12</v>
      </c>
      <c r="E92" t="s">
        <v>43</v>
      </c>
      <c r="F92" t="s">
        <v>44</v>
      </c>
      <c r="G92" t="s">
        <v>44</v>
      </c>
    </row>
    <row r="93" spans="1:13" x14ac:dyDescent="0.2">
      <c r="A93">
        <v>25</v>
      </c>
      <c r="B93">
        <v>5</v>
      </c>
      <c r="C93">
        <v>3</v>
      </c>
      <c r="D93">
        <v>12</v>
      </c>
      <c r="E93" t="s">
        <v>43</v>
      </c>
      <c r="F93" t="s">
        <v>44</v>
      </c>
      <c r="G93" t="s">
        <v>44</v>
      </c>
      <c r="J93" s="3"/>
      <c r="K93" s="3" t="s">
        <v>167</v>
      </c>
      <c r="L93" t="s">
        <v>190</v>
      </c>
      <c r="M93" s="3" t="s">
        <v>168</v>
      </c>
    </row>
    <row r="94" spans="1:13" x14ac:dyDescent="0.2">
      <c r="A94">
        <v>25</v>
      </c>
      <c r="B94">
        <v>5</v>
      </c>
      <c r="C94">
        <v>4</v>
      </c>
      <c r="D94">
        <v>12</v>
      </c>
      <c r="E94" t="s">
        <v>43</v>
      </c>
      <c r="F94" t="s">
        <v>44</v>
      </c>
      <c r="G94" t="s">
        <v>44</v>
      </c>
      <c r="J94" s="3" t="s">
        <v>187</v>
      </c>
      <c r="K94" s="11">
        <f>AVERAGE(E85:E89)</f>
        <v>2607.8000000000002</v>
      </c>
      <c r="L94" s="11">
        <f>AVERAGE(F85:F89)</f>
        <v>1438</v>
      </c>
      <c r="M94" s="8">
        <f>5/5</f>
        <v>1</v>
      </c>
    </row>
    <row r="95" spans="1:13" x14ac:dyDescent="0.2">
      <c r="A95">
        <v>25</v>
      </c>
      <c r="B95">
        <v>6</v>
      </c>
      <c r="C95">
        <v>0</v>
      </c>
      <c r="D95">
        <v>12</v>
      </c>
      <c r="E95" t="s">
        <v>43</v>
      </c>
      <c r="F95" t="s">
        <v>44</v>
      </c>
      <c r="G95" t="s">
        <v>44</v>
      </c>
      <c r="J95" s="3" t="s">
        <v>188</v>
      </c>
      <c r="K95" s="12">
        <f>AVERAGE(E90:E94)</f>
        <v>26549</v>
      </c>
      <c r="L95" s="12">
        <f>AVERAGE(F90:F94)</f>
        <v>26825.5</v>
      </c>
      <c r="M95" s="8">
        <f>2/5</f>
        <v>0.4</v>
      </c>
    </row>
    <row r="96" spans="1:13" x14ac:dyDescent="0.2">
      <c r="A96">
        <v>25</v>
      </c>
      <c r="B96">
        <v>6</v>
      </c>
      <c r="C96">
        <v>1</v>
      </c>
      <c r="D96">
        <v>12</v>
      </c>
      <c r="E96" t="s">
        <v>43</v>
      </c>
      <c r="F96" t="s">
        <v>44</v>
      </c>
      <c r="G96" t="s">
        <v>44</v>
      </c>
      <c r="J96" s="3" t="s">
        <v>189</v>
      </c>
      <c r="K96" s="12" t="s">
        <v>183</v>
      </c>
      <c r="L96" s="12" t="s">
        <v>183</v>
      </c>
      <c r="M96" s="8">
        <v>0</v>
      </c>
    </row>
    <row r="97" spans="1:7" x14ac:dyDescent="0.2">
      <c r="A97">
        <v>25</v>
      </c>
      <c r="B97">
        <v>6</v>
      </c>
      <c r="C97">
        <v>2</v>
      </c>
      <c r="D97">
        <v>12</v>
      </c>
      <c r="E97" t="s">
        <v>43</v>
      </c>
      <c r="F97" t="s">
        <v>44</v>
      </c>
      <c r="G97" t="s">
        <v>44</v>
      </c>
    </row>
    <row r="98" spans="1:7" x14ac:dyDescent="0.2">
      <c r="A98">
        <v>25</v>
      </c>
      <c r="B98">
        <v>6</v>
      </c>
      <c r="C98">
        <v>3</v>
      </c>
      <c r="D98">
        <v>12</v>
      </c>
      <c r="E98" t="s">
        <v>43</v>
      </c>
      <c r="F98" t="s">
        <v>44</v>
      </c>
      <c r="G98" t="s">
        <v>44</v>
      </c>
    </row>
    <row r="99" spans="1:7" x14ac:dyDescent="0.2">
      <c r="A99">
        <v>25</v>
      </c>
      <c r="B99">
        <v>6</v>
      </c>
      <c r="C99">
        <v>4</v>
      </c>
      <c r="D99">
        <v>12</v>
      </c>
      <c r="E99" t="s">
        <v>43</v>
      </c>
      <c r="F99" t="s">
        <v>44</v>
      </c>
      <c r="G99" t="s">
        <v>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6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11.83203125" bestFit="1" customWidth="1"/>
    <col min="2" max="2" width="20" bestFit="1" customWidth="1"/>
    <col min="3" max="3" width="23.6640625" bestFit="1" customWidth="1"/>
    <col min="4" max="4" width="32" bestFit="1" customWidth="1"/>
    <col min="5" max="5" width="25.5" bestFit="1" customWidth="1"/>
    <col min="6" max="6" width="37.6640625" bestFit="1" customWidth="1"/>
    <col min="7" max="7" width="17.6640625" bestFit="1" customWidth="1"/>
    <col min="9" max="9" width="12" bestFit="1" customWidth="1"/>
    <col min="10" max="10" width="26.83203125" bestFit="1" customWidth="1"/>
    <col min="11" max="11" width="12" bestFit="1" customWidth="1"/>
    <col min="12" max="12" width="26.83203125" bestFit="1" customWidth="1"/>
  </cols>
  <sheetData>
    <row r="2" spans="2:12" ht="22" x14ac:dyDescent="0.3">
      <c r="B2" s="6" t="s">
        <v>154</v>
      </c>
    </row>
    <row r="4" spans="2:12" x14ac:dyDescent="0.2">
      <c r="B4" s="2" t="s">
        <v>158</v>
      </c>
    </row>
    <row r="5" spans="2:12" x14ac:dyDescent="0.2">
      <c r="B5" s="2" t="s">
        <v>60</v>
      </c>
      <c r="C5" s="2" t="s">
        <v>161</v>
      </c>
      <c r="D5" s="2" t="s">
        <v>159</v>
      </c>
      <c r="E5" s="2" t="s">
        <v>160</v>
      </c>
    </row>
    <row r="6" spans="2:12" x14ac:dyDescent="0.2">
      <c r="B6" t="s">
        <v>57</v>
      </c>
      <c r="C6" s="1">
        <f>25/25</f>
        <v>1</v>
      </c>
      <c r="D6" s="9">
        <v>26484</v>
      </c>
      <c r="E6" s="8">
        <v>1059.3599999999999</v>
      </c>
    </row>
    <row r="7" spans="2:12" x14ac:dyDescent="0.2">
      <c r="B7" t="s">
        <v>56</v>
      </c>
      <c r="C7" s="1">
        <f>23/25</f>
        <v>0.92</v>
      </c>
      <c r="D7" s="9">
        <v>6308729</v>
      </c>
      <c r="E7" s="8">
        <v>274292.5652173913</v>
      </c>
    </row>
    <row r="8" spans="2:12" x14ac:dyDescent="0.2">
      <c r="B8" t="s">
        <v>55</v>
      </c>
      <c r="C8" s="1">
        <f>10/18</f>
        <v>0.55555555555555558</v>
      </c>
      <c r="D8" s="9">
        <v>851601</v>
      </c>
      <c r="E8" s="8">
        <v>85160.1</v>
      </c>
    </row>
    <row r="9" spans="2:12" x14ac:dyDescent="0.2">
      <c r="B9" t="s">
        <v>54</v>
      </c>
      <c r="C9" s="1">
        <f>6/15</f>
        <v>0.4</v>
      </c>
      <c r="D9" s="9">
        <v>245053</v>
      </c>
      <c r="E9" s="8">
        <v>40842.166666666664</v>
      </c>
    </row>
    <row r="10" spans="2:12" x14ac:dyDescent="0.2">
      <c r="B10" t="s">
        <v>53</v>
      </c>
      <c r="C10" s="1">
        <f>5/15</f>
        <v>0.33333333333333331</v>
      </c>
      <c r="D10" s="9">
        <v>1175580</v>
      </c>
      <c r="E10" s="8">
        <v>235116</v>
      </c>
    </row>
    <row r="12" spans="2:12" x14ac:dyDescent="0.2">
      <c r="B12" s="7" t="s">
        <v>157</v>
      </c>
    </row>
    <row r="13" spans="2:12" x14ac:dyDescent="0.2">
      <c r="B13" s="2" t="s">
        <v>60</v>
      </c>
      <c r="C13" s="2" t="s">
        <v>161</v>
      </c>
      <c r="D13" s="2" t="s">
        <v>165</v>
      </c>
      <c r="E13" s="2" t="s">
        <v>166</v>
      </c>
    </row>
    <row r="14" spans="2:12" x14ac:dyDescent="0.2">
      <c r="B14" t="s">
        <v>57</v>
      </c>
      <c r="C14" s="1">
        <f>25/25</f>
        <v>1</v>
      </c>
      <c r="D14" s="9">
        <v>23704</v>
      </c>
      <c r="E14" s="8">
        <v>948.16</v>
      </c>
      <c r="H14" s="2"/>
      <c r="I14" s="2"/>
      <c r="J14" s="2"/>
      <c r="K14" s="2"/>
      <c r="L14" s="2"/>
    </row>
    <row r="15" spans="2:12" x14ac:dyDescent="0.2">
      <c r="B15" t="s">
        <v>56</v>
      </c>
      <c r="C15" s="1">
        <f>23/25</f>
        <v>0.92</v>
      </c>
      <c r="D15" s="9">
        <v>5924427</v>
      </c>
      <c r="E15" s="8">
        <v>257583.78260869565</v>
      </c>
      <c r="I15" s="8"/>
      <c r="K15" s="1"/>
    </row>
    <row r="16" spans="2:12" x14ac:dyDescent="0.2">
      <c r="B16" t="s">
        <v>55</v>
      </c>
      <c r="C16" s="1">
        <f>10/18</f>
        <v>0.55555555555555558</v>
      </c>
      <c r="D16" s="9">
        <v>740771</v>
      </c>
      <c r="E16" s="8">
        <v>74077.100000000006</v>
      </c>
      <c r="I16" s="8"/>
      <c r="K16" s="1"/>
    </row>
    <row r="17" spans="2:11" x14ac:dyDescent="0.2">
      <c r="B17" t="s">
        <v>54</v>
      </c>
      <c r="C17" s="1">
        <f>6/15</f>
        <v>0.4</v>
      </c>
      <c r="D17" s="9">
        <v>259485</v>
      </c>
      <c r="E17" s="8">
        <v>43247.5</v>
      </c>
      <c r="I17" s="8"/>
      <c r="K17" s="1"/>
    </row>
    <row r="18" spans="2:11" x14ac:dyDescent="0.2">
      <c r="B18" t="s">
        <v>53</v>
      </c>
      <c r="C18" s="1">
        <f>5/15</f>
        <v>0.33333333333333331</v>
      </c>
      <c r="D18" s="9">
        <v>1052759</v>
      </c>
      <c r="E18" s="8">
        <v>210551.8</v>
      </c>
      <c r="I18" s="8"/>
      <c r="K18" s="1"/>
    </row>
    <row r="19" spans="2:11" x14ac:dyDescent="0.2">
      <c r="I19" s="8"/>
      <c r="K19" s="1"/>
    </row>
    <row r="20" spans="2:11" ht="22" x14ac:dyDescent="0.3">
      <c r="B20" s="5" t="s">
        <v>91</v>
      </c>
    </row>
    <row r="22" spans="2:11" x14ac:dyDescent="0.2">
      <c r="B22" s="2" t="s">
        <v>158</v>
      </c>
    </row>
    <row r="23" spans="2:11" x14ac:dyDescent="0.2">
      <c r="B23" s="2" t="s">
        <v>60</v>
      </c>
      <c r="C23" s="2" t="s">
        <v>161</v>
      </c>
      <c r="D23" s="2" t="s">
        <v>159</v>
      </c>
      <c r="E23" s="2" t="s">
        <v>160</v>
      </c>
      <c r="F23" s="2" t="s">
        <v>162</v>
      </c>
    </row>
    <row r="24" spans="2:11" x14ac:dyDescent="0.2">
      <c r="B24" t="s">
        <v>57</v>
      </c>
      <c r="C24" s="1">
        <f>25/25</f>
        <v>1</v>
      </c>
      <c r="D24" s="3">
        <v>2301</v>
      </c>
      <c r="E24" s="1">
        <v>92.04</v>
      </c>
      <c r="F24" s="1">
        <f>(E6-E24)/E6</f>
        <v>0.91311735387403714</v>
      </c>
    </row>
    <row r="25" spans="2:11" x14ac:dyDescent="0.2">
      <c r="B25" t="s">
        <v>56</v>
      </c>
      <c r="C25" s="1">
        <f>25/25</f>
        <v>1</v>
      </c>
      <c r="D25">
        <v>195840</v>
      </c>
      <c r="E25" s="1">
        <v>7833.6</v>
      </c>
      <c r="F25" s="1">
        <f>(E7-E25)/E7</f>
        <v>0.97144071333544368</v>
      </c>
    </row>
    <row r="26" spans="2:11" x14ac:dyDescent="0.2">
      <c r="B26" t="s">
        <v>55</v>
      </c>
      <c r="C26" s="1">
        <f>12/18</f>
        <v>0.66666666666666663</v>
      </c>
      <c r="D26">
        <v>118909</v>
      </c>
      <c r="E26" s="1">
        <v>9909.0833333333339</v>
      </c>
      <c r="F26" s="1">
        <f>(E8-E26)/E8</f>
        <v>0.88364171327495711</v>
      </c>
    </row>
    <row r="27" spans="2:11" x14ac:dyDescent="0.2">
      <c r="B27" t="s">
        <v>54</v>
      </c>
      <c r="C27" s="1">
        <f>10/15</f>
        <v>0.66666666666666663</v>
      </c>
      <c r="D27">
        <v>323714</v>
      </c>
      <c r="E27" s="1">
        <v>32371.4</v>
      </c>
      <c r="F27" s="1">
        <f>(E9-E27)/E9</f>
        <v>0.20740248027977612</v>
      </c>
    </row>
    <row r="28" spans="2:11" x14ac:dyDescent="0.2">
      <c r="B28" t="s">
        <v>53</v>
      </c>
      <c r="C28" s="1">
        <f>7/15</f>
        <v>0.46666666666666667</v>
      </c>
      <c r="D28">
        <v>79759</v>
      </c>
      <c r="E28" s="1">
        <v>11394.142857142857</v>
      </c>
      <c r="F28" s="1">
        <f>(E10-E28)/E10</f>
        <v>0.95153820728005378</v>
      </c>
    </row>
    <row r="30" spans="2:11" x14ac:dyDescent="0.2">
      <c r="B30" s="7" t="s">
        <v>157</v>
      </c>
    </row>
    <row r="31" spans="2:11" x14ac:dyDescent="0.2">
      <c r="B31" s="2" t="s">
        <v>60</v>
      </c>
      <c r="C31" s="2" t="s">
        <v>161</v>
      </c>
      <c r="D31" s="2" t="s">
        <v>159</v>
      </c>
      <c r="E31" s="2" t="s">
        <v>160</v>
      </c>
      <c r="F31" s="2" t="s">
        <v>162</v>
      </c>
    </row>
    <row r="32" spans="2:11" x14ac:dyDescent="0.2">
      <c r="B32" t="s">
        <v>57</v>
      </c>
      <c r="C32" s="1">
        <f>25/25</f>
        <v>1</v>
      </c>
      <c r="D32">
        <v>2490</v>
      </c>
      <c r="E32" s="1">
        <v>99.6</v>
      </c>
      <c r="F32" s="1">
        <f>E14/E32</f>
        <v>9.5196787148594382</v>
      </c>
    </row>
    <row r="33" spans="1:6" x14ac:dyDescent="0.2">
      <c r="B33" t="s">
        <v>56</v>
      </c>
      <c r="C33" s="1">
        <f>25/25</f>
        <v>1</v>
      </c>
      <c r="D33">
        <v>122204</v>
      </c>
      <c r="E33" s="1">
        <v>4888.16</v>
      </c>
      <c r="F33" s="1">
        <f t="shared" ref="F33:F36" si="0">E15/E33</f>
        <v>52.695448309526626</v>
      </c>
    </row>
    <row r="34" spans="1:6" x14ac:dyDescent="0.2">
      <c r="A34" s="4" t="s">
        <v>153</v>
      </c>
      <c r="B34" t="s">
        <v>55</v>
      </c>
      <c r="C34" s="1">
        <f>11/18</f>
        <v>0.61111111111111116</v>
      </c>
      <c r="D34">
        <v>17865</v>
      </c>
      <c r="E34" s="1">
        <v>1624.090909090909</v>
      </c>
      <c r="F34" s="1">
        <f t="shared" si="0"/>
        <v>45.611424573187804</v>
      </c>
    </row>
    <row r="35" spans="1:6" x14ac:dyDescent="0.2">
      <c r="B35" t="s">
        <v>54</v>
      </c>
      <c r="C35" s="1">
        <f>10/15</f>
        <v>0.66666666666666663</v>
      </c>
      <c r="D35">
        <v>305972</v>
      </c>
      <c r="E35" s="1">
        <v>30597.200000000001</v>
      </c>
      <c r="F35" s="1">
        <f t="shared" si="0"/>
        <v>1.4134463284222085</v>
      </c>
    </row>
    <row r="36" spans="1:6" x14ac:dyDescent="0.2">
      <c r="B36" t="s">
        <v>53</v>
      </c>
      <c r="C36" s="1">
        <f>7/15</f>
        <v>0.46666666666666667</v>
      </c>
      <c r="D36">
        <v>66137</v>
      </c>
      <c r="E36" s="1">
        <v>9448.1428571428569</v>
      </c>
      <c r="F36" s="1">
        <f t="shared" si="0"/>
        <v>22.284993271542405</v>
      </c>
    </row>
    <row r="40" spans="1:6" x14ac:dyDescent="0.2">
      <c r="B40" s="2" t="s">
        <v>155</v>
      </c>
    </row>
    <row r="42" spans="1:6" x14ac:dyDescent="0.2">
      <c r="B42" s="2" t="s">
        <v>60</v>
      </c>
      <c r="C42" s="2" t="s">
        <v>59</v>
      </c>
      <c r="D42" s="2" t="s">
        <v>163</v>
      </c>
      <c r="E42" s="2" t="s">
        <v>58</v>
      </c>
      <c r="F42" s="2" t="s">
        <v>164</v>
      </c>
    </row>
    <row r="43" spans="1:6" x14ac:dyDescent="0.2">
      <c r="B43" t="s">
        <v>57</v>
      </c>
      <c r="C43" t="s">
        <v>156</v>
      </c>
      <c r="D43" s="1">
        <f>25/25</f>
        <v>1</v>
      </c>
      <c r="E43" t="s">
        <v>156</v>
      </c>
      <c r="F43">
        <v>2490</v>
      </c>
    </row>
    <row r="44" spans="1:6" x14ac:dyDescent="0.2">
      <c r="B44" t="s">
        <v>56</v>
      </c>
      <c r="C44" t="s">
        <v>156</v>
      </c>
      <c r="D44" s="1">
        <f>25/25</f>
        <v>1</v>
      </c>
      <c r="E44" t="s">
        <v>156</v>
      </c>
      <c r="F44">
        <v>122204</v>
      </c>
    </row>
    <row r="45" spans="1:6" x14ac:dyDescent="0.2">
      <c r="B45" t="s">
        <v>55</v>
      </c>
      <c r="C45" t="s">
        <v>156</v>
      </c>
      <c r="D45" s="1">
        <f>11/18</f>
        <v>0.61111111111111116</v>
      </c>
      <c r="E45" t="s">
        <v>156</v>
      </c>
      <c r="F45">
        <v>17865</v>
      </c>
    </row>
    <row r="46" spans="1:6" x14ac:dyDescent="0.2">
      <c r="B46" t="s">
        <v>54</v>
      </c>
      <c r="C46" t="s">
        <v>156</v>
      </c>
      <c r="D46" s="1">
        <f>10/15</f>
        <v>0.66666666666666663</v>
      </c>
      <c r="E46" t="s">
        <v>156</v>
      </c>
      <c r="F46">
        <v>305972</v>
      </c>
    </row>
    <row r="47" spans="1:6" x14ac:dyDescent="0.2">
      <c r="B47" t="s">
        <v>53</v>
      </c>
      <c r="C47" t="s">
        <v>156</v>
      </c>
      <c r="D47" s="1">
        <f>7/15</f>
        <v>0.46666666666666667</v>
      </c>
      <c r="E47" t="s">
        <v>156</v>
      </c>
      <c r="F47">
        <v>66137</v>
      </c>
    </row>
    <row r="56" spans="3:4" x14ac:dyDescent="0.2">
      <c r="C56" s="2"/>
      <c r="D56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beam_stack_12_h1</vt:lpstr>
      <vt:lpstr>beam_stack_12_h2</vt:lpstr>
      <vt:lpstr>comparisions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Nicodemus, Micah A.</cp:lastModifiedBy>
  <dcterms:created xsi:type="dcterms:W3CDTF">2024-03-15T21:22:52Z</dcterms:created>
  <dcterms:modified xsi:type="dcterms:W3CDTF">2024-03-17T00:52:45Z</dcterms:modified>
</cp:coreProperties>
</file>