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Table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8">
      <text>
        <t xml:space="preserve">If Quiz 2 Percent is higher than Quiz 1 Percent, the Quiz 1 grade is not counted, and the Quiz 2 grade is counted twice.</t>
      </text>
    </comment>
    <comment authorId="0" ref="F25">
      <text>
        <t xml:space="preserve">This drops the lowest homework score.</t>
      </text>
    </comment>
  </commentList>
</comments>
</file>

<file path=xl/sharedStrings.xml><?xml version="1.0" encoding="utf-8"?>
<sst xmlns="http://schemas.openxmlformats.org/spreadsheetml/2006/main" count="62" uniqueCount="56">
  <si>
    <t>Percent</t>
  </si>
  <si>
    <t>Weight</t>
  </si>
  <si>
    <t>Homework</t>
  </si>
  <si>
    <t>Quizzes</t>
  </si>
  <si>
    <t>Labs</t>
  </si>
  <si>
    <t>Final</t>
  </si>
  <si>
    <t>Total w/o final</t>
  </si>
  <si>
    <t>Total with final</t>
  </si>
  <si>
    <t>Score</t>
  </si>
  <si>
    <t>Maximum</t>
  </si>
  <si>
    <t>hidden calc</t>
  </si>
  <si>
    <t>Lab 1</t>
  </si>
  <si>
    <t>HW 1</t>
  </si>
  <si>
    <t>Quiz 1</t>
  </si>
  <si>
    <t>Lab 2</t>
  </si>
  <si>
    <t>HW 2</t>
  </si>
  <si>
    <t>Quiz 2</t>
  </si>
  <si>
    <t>Lab 3</t>
  </si>
  <si>
    <t>HW 3</t>
  </si>
  <si>
    <t>Quiz 3</t>
  </si>
  <si>
    <t>Lab 4</t>
  </si>
  <si>
    <t>HW 4</t>
  </si>
  <si>
    <t>Quiz 4</t>
  </si>
  <si>
    <t>Lab 5</t>
  </si>
  <si>
    <t>HW 5</t>
  </si>
  <si>
    <t>Lab 6</t>
  </si>
  <si>
    <t>HW 6</t>
  </si>
  <si>
    <t>Quiz score</t>
  </si>
  <si>
    <t>Lab 7</t>
  </si>
  <si>
    <t>HW 7</t>
  </si>
  <si>
    <t>Lab 8</t>
  </si>
  <si>
    <t>HW 8</t>
  </si>
  <si>
    <t xml:space="preserve"> </t>
  </si>
  <si>
    <t>Lab 9</t>
  </si>
  <si>
    <t>HW 9</t>
  </si>
  <si>
    <t>Lab 10</t>
  </si>
  <si>
    <t>HW 10</t>
  </si>
  <si>
    <t>HW 11</t>
  </si>
  <si>
    <t>Lab avg</t>
  </si>
  <si>
    <t>HW total</t>
  </si>
  <si>
    <t>total</t>
  </si>
  <si>
    <t>score</t>
  </si>
  <si>
    <t>Min score</t>
  </si>
  <si>
    <t>Letter</t>
  </si>
  <si>
    <t>F</t>
  </si>
  <si>
    <t>D-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</si>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</sst>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9" xfId="0" applyFont="1" applyNumberFormat="1"/>
    <xf borderId="0" fillId="0" fontId="1" numFmtId="0" xfId="0" applyAlignment="1" applyFont="1">
      <alignment readingOrder="0"/>
    </xf>
    <xf borderId="0" fillId="0" fontId="1" numFmtId="9" xfId="0" applyFont="1" applyNumberFormat="1"/>
    <xf borderId="1" fillId="2" fontId="2" numFmtId="0" xfId="0" applyBorder="1" applyFill="1" applyFont="1"/>
    <xf borderId="1" fillId="2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9.71"/>
    <col customWidth="1" min="3" max="7" width="8.71"/>
    <col customWidth="1" hidden="1" min="8" max="8" width="8.71"/>
    <col customWidth="1" min="9" max="26" width="8.71"/>
  </cols>
  <sheetData>
    <row r="1">
      <c r="B1" s="1" t="s">
        <v>0</v>
      </c>
      <c r="C1" s="1" t="s">
        <v>1</v>
      </c>
    </row>
    <row r="2">
      <c r="A2" s="1" t="s">
        <v>2</v>
      </c>
      <c r="B2" s="2">
        <f>G25</f>
        <v>0.9365828395</v>
      </c>
      <c r="C2" s="2">
        <v>0.4</v>
      </c>
    </row>
    <row r="3">
      <c r="A3" s="1" t="s">
        <v>3</v>
      </c>
      <c r="B3" s="2">
        <f>M18</f>
        <v>1</v>
      </c>
      <c r="C3" s="2">
        <v>0.3</v>
      </c>
    </row>
    <row r="4">
      <c r="A4" s="1" t="s">
        <v>4</v>
      </c>
      <c r="B4" s="2">
        <f>B24</f>
        <v>0.99</v>
      </c>
      <c r="C4" s="2">
        <v>0.1</v>
      </c>
    </row>
    <row r="5">
      <c r="A5" s="1" t="s">
        <v>5</v>
      </c>
      <c r="B5" s="2">
        <f>M22</f>
        <v>0.42</v>
      </c>
      <c r="C5" s="2">
        <v>0.2</v>
      </c>
    </row>
    <row r="6">
      <c r="B6" s="2"/>
      <c r="C6" s="2"/>
    </row>
    <row r="7">
      <c r="A7" s="1" t="s">
        <v>6</v>
      </c>
      <c r="B7" s="2">
        <f>SUMPRODUCT(B2:B4, C2:C4)*100/80</f>
        <v>0.9670414198</v>
      </c>
      <c r="C7" s="1" t="str">
        <f>VLOOKUP(B7, Table!A$2:B$13, 2, TRUE)</f>
        <v>A</v>
      </c>
    </row>
    <row r="8">
      <c r="A8" s="3" t="s">
        <v>7</v>
      </c>
      <c r="B8" s="4">
        <f>sumproduct(B2:B5,C2:C5)</f>
        <v>0.8576331358</v>
      </c>
      <c r="C8" s="1" t="str">
        <f>VLOOKUP(B8, Table!A$2:B$13, 2, TRUE)</f>
        <v>B</v>
      </c>
    </row>
    <row r="12">
      <c r="B12" s="1" t="s">
        <v>8</v>
      </c>
      <c r="E12" s="1" t="s">
        <v>8</v>
      </c>
      <c r="F12" s="1" t="s">
        <v>9</v>
      </c>
      <c r="G12" s="1" t="s">
        <v>0</v>
      </c>
      <c r="H12" s="1" t="s">
        <v>10</v>
      </c>
      <c r="K12" s="1" t="s">
        <v>8</v>
      </c>
      <c r="L12" s="1" t="s">
        <v>9</v>
      </c>
      <c r="M12" s="1" t="s">
        <v>0</v>
      </c>
    </row>
    <row r="13">
      <c r="A13" s="1" t="s">
        <v>11</v>
      </c>
      <c r="B13" s="5">
        <v>10.0</v>
      </c>
      <c r="D13" s="1" t="s">
        <v>12</v>
      </c>
      <c r="E13" s="6">
        <v>52.0</v>
      </c>
      <c r="F13" s="1">
        <f>IFERROR(__xludf.DUMMYFUNCTION("importrange(""https://docs.google.com/spreadsheets/d/1lVxhA8emCW7nQwss9hKDkysSyJhzuxwDzps6pbf_n_s/edit"", ""sheet1!B1:B10"")"),53.0)</f>
        <v>53</v>
      </c>
      <c r="G13" s="2">
        <f t="shared" ref="G13:G22" si="1">E13/F13</f>
        <v>0.9811320755</v>
      </c>
      <c r="H13" s="2">
        <f t="shared" ref="H13:H22" si="2">IF(ISBLANK(E13), 1000, G13)</f>
        <v>0.9811320755</v>
      </c>
      <c r="J13" s="1" t="s">
        <v>13</v>
      </c>
      <c r="K13" s="6">
        <v>35.0</v>
      </c>
      <c r="L13" s="1">
        <v>39.0</v>
      </c>
      <c r="M13" s="2">
        <f t="shared" ref="M13:M16" si="3">K13/L13</f>
        <v>0.8974358974</v>
      </c>
    </row>
    <row r="14">
      <c r="A14" s="1" t="s">
        <v>14</v>
      </c>
      <c r="B14" s="6">
        <v>10.0</v>
      </c>
      <c r="D14" s="1" t="s">
        <v>15</v>
      </c>
      <c r="E14" s="6">
        <v>55.8</v>
      </c>
      <c r="F14" s="1">
        <f>IFERROR(__xludf.DUMMYFUNCTION("""COMPUTED_VALUE"""),58.0)</f>
        <v>58</v>
      </c>
      <c r="G14" s="2">
        <f t="shared" si="1"/>
        <v>0.9620689655</v>
      </c>
      <c r="H14" s="2">
        <f t="shared" si="2"/>
        <v>0.9620689655</v>
      </c>
      <c r="J14" s="1" t="s">
        <v>16</v>
      </c>
      <c r="K14" s="6">
        <v>100.0</v>
      </c>
      <c r="L14" s="1">
        <v>100.0</v>
      </c>
      <c r="M14" s="2">
        <f t="shared" si="3"/>
        <v>1</v>
      </c>
    </row>
    <row r="15">
      <c r="A15" s="1" t="s">
        <v>17</v>
      </c>
      <c r="B15" s="6">
        <v>9.0</v>
      </c>
      <c r="D15" s="1" t="s">
        <v>18</v>
      </c>
      <c r="E15" s="6">
        <v>38.0</v>
      </c>
      <c r="F15" s="1">
        <f>IFERROR(__xludf.DUMMYFUNCTION("""COMPUTED_VALUE"""),45.0)</f>
        <v>45</v>
      </c>
      <c r="G15" s="2">
        <f t="shared" si="1"/>
        <v>0.8444444444</v>
      </c>
      <c r="H15" s="2">
        <f t="shared" si="2"/>
        <v>0.8444444444</v>
      </c>
      <c r="J15" s="1" t="s">
        <v>19</v>
      </c>
      <c r="K15" s="6">
        <v>100.0</v>
      </c>
      <c r="L15" s="1">
        <v>100.0</v>
      </c>
      <c r="M15" s="2">
        <f t="shared" si="3"/>
        <v>1</v>
      </c>
    </row>
    <row r="16">
      <c r="A16" s="1" t="s">
        <v>20</v>
      </c>
      <c r="B16" s="6">
        <v>10.0</v>
      </c>
      <c r="D16" s="1" t="s">
        <v>21</v>
      </c>
      <c r="E16" s="6">
        <v>49.0</v>
      </c>
      <c r="F16" s="1">
        <f>IFERROR(__xludf.DUMMYFUNCTION("""COMPUTED_VALUE"""),50.0)</f>
        <v>50</v>
      </c>
      <c r="G16" s="2">
        <f t="shared" si="1"/>
        <v>0.98</v>
      </c>
      <c r="H16" s="2">
        <f t="shared" si="2"/>
        <v>0.98</v>
      </c>
      <c r="J16" s="1" t="s">
        <v>22</v>
      </c>
      <c r="K16" s="6">
        <v>100.0</v>
      </c>
      <c r="L16" s="1">
        <v>100.0</v>
      </c>
      <c r="M16" s="2">
        <f t="shared" si="3"/>
        <v>1</v>
      </c>
    </row>
    <row r="17">
      <c r="A17" s="1" t="s">
        <v>23</v>
      </c>
      <c r="B17" s="6">
        <v>10.0</v>
      </c>
      <c r="D17" s="1" t="s">
        <v>24</v>
      </c>
      <c r="E17" s="6">
        <v>50.75</v>
      </c>
      <c r="F17" s="1">
        <f>IFERROR(__xludf.DUMMYFUNCTION("""COMPUTED_VALUE"""),55.0)</f>
        <v>55</v>
      </c>
      <c r="G17" s="2">
        <f t="shared" si="1"/>
        <v>0.9227272727</v>
      </c>
      <c r="H17" s="2">
        <f t="shared" si="2"/>
        <v>0.9227272727</v>
      </c>
      <c r="M17" s="2"/>
    </row>
    <row r="18">
      <c r="A18" s="1" t="s">
        <v>25</v>
      </c>
      <c r="B18" s="6">
        <v>10.0</v>
      </c>
      <c r="D18" s="1" t="s">
        <v>26</v>
      </c>
      <c r="E18" s="6">
        <v>69.75</v>
      </c>
      <c r="F18" s="1">
        <f>IFERROR(__xludf.DUMMYFUNCTION("""COMPUTED_VALUE"""),80.0)</f>
        <v>80</v>
      </c>
      <c r="G18" s="2">
        <f t="shared" si="1"/>
        <v>0.871875</v>
      </c>
      <c r="H18" s="2">
        <f t="shared" si="2"/>
        <v>0.871875</v>
      </c>
      <c r="J18" s="1" t="s">
        <v>27</v>
      </c>
      <c r="M18" s="2">
        <f>IF(ISBLANK(K14), M13, (M14 + M15 + M16 + MAX(M13,M14))/(4-COUNTBLANK(K13:K16)))</f>
        <v>1</v>
      </c>
    </row>
    <row r="19">
      <c r="A19" s="1" t="s">
        <v>28</v>
      </c>
      <c r="B19" s="6">
        <v>10.0</v>
      </c>
      <c r="D19" s="1" t="s">
        <v>29</v>
      </c>
      <c r="E19" s="6">
        <v>64.0</v>
      </c>
      <c r="F19" s="1">
        <f>IFERROR(__xludf.DUMMYFUNCTION("""COMPUTED_VALUE"""),70.0)</f>
        <v>70</v>
      </c>
      <c r="G19" s="2">
        <f t="shared" si="1"/>
        <v>0.9142857143</v>
      </c>
      <c r="H19" s="2">
        <f t="shared" si="2"/>
        <v>0.9142857143</v>
      </c>
    </row>
    <row r="20" ht="15.75" customHeight="1">
      <c r="A20" s="1" t="s">
        <v>30</v>
      </c>
      <c r="B20" s="6">
        <v>10.0</v>
      </c>
      <c r="D20" s="1" t="s">
        <v>31</v>
      </c>
      <c r="E20" s="6">
        <v>70.0</v>
      </c>
      <c r="F20" s="1">
        <f>IFERROR(__xludf.DUMMYFUNCTION("""COMPUTED_VALUE"""),76.0)</f>
        <v>76</v>
      </c>
      <c r="G20" s="2">
        <f t="shared" si="1"/>
        <v>0.9210526316</v>
      </c>
      <c r="H20" s="2">
        <f t="shared" si="2"/>
        <v>0.9210526316</v>
      </c>
      <c r="J20" s="1" t="s">
        <v>32</v>
      </c>
      <c r="M20" s="2"/>
    </row>
    <row r="21" ht="15.75" customHeight="1">
      <c r="A21" s="1" t="s">
        <v>33</v>
      </c>
      <c r="B21" s="6">
        <v>10.0</v>
      </c>
      <c r="D21" s="1" t="s">
        <v>34</v>
      </c>
      <c r="E21" s="6">
        <v>98.0</v>
      </c>
      <c r="F21" s="1">
        <f>IFERROR(__xludf.DUMMYFUNCTION("""COMPUTED_VALUE"""),100.0)</f>
        <v>100</v>
      </c>
      <c r="G21" s="2">
        <f t="shared" si="1"/>
        <v>0.98</v>
      </c>
      <c r="H21" s="2">
        <f t="shared" si="2"/>
        <v>0.98</v>
      </c>
      <c r="M21" s="2"/>
    </row>
    <row r="22" ht="15.75" customHeight="1">
      <c r="A22" s="1" t="s">
        <v>35</v>
      </c>
      <c r="B22" s="6">
        <v>10.0</v>
      </c>
      <c r="D22" s="1" t="s">
        <v>36</v>
      </c>
      <c r="E22" s="6">
        <v>69.0</v>
      </c>
      <c r="F22" s="1">
        <f>IFERROR(__xludf.DUMMYFUNCTION("""COMPUTED_VALUE"""),77.0)</f>
        <v>77</v>
      </c>
      <c r="G22" s="2">
        <f t="shared" si="1"/>
        <v>0.8961038961</v>
      </c>
      <c r="H22" s="2">
        <f t="shared" si="2"/>
        <v>0.8961038961</v>
      </c>
      <c r="L22" s="1" t="s">
        <v>5</v>
      </c>
      <c r="M22" s="6">
        <v>0.42</v>
      </c>
    </row>
    <row r="23" ht="15.75" customHeight="1">
      <c r="D23" s="3" t="s">
        <v>37</v>
      </c>
      <c r="E23" s="3">
        <v>110.0</v>
      </c>
      <c r="F23" s="3">
        <v>127.0</v>
      </c>
    </row>
    <row r="24" ht="15.75" customHeight="1">
      <c r="A24" s="1" t="s">
        <v>38</v>
      </c>
      <c r="B24" s="2">
        <f>AVERAGE(B13:B22)/10</f>
        <v>0.99</v>
      </c>
      <c r="D24" s="1" t="s">
        <v>39</v>
      </c>
      <c r="F24" s="1" t="s">
        <v>40</v>
      </c>
      <c r="G24" s="2">
        <f>SUM(G13:G23)/(10-COUNTBLANK(E13:E22))</f>
        <v>0.927369</v>
      </c>
      <c r="H24" s="2"/>
    </row>
    <row r="25" ht="15.75" customHeight="1">
      <c r="F25" s="3" t="s">
        <v>41</v>
      </c>
      <c r="G25" s="4">
        <f>(SUM(G13:G22)-SMALL(H13:H22,1))/(9-COUNTBLANK(E13:E22))</f>
        <v>0.9365828395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6" width="8.71"/>
  </cols>
  <sheetData>
    <row r="1">
      <c r="A1" s="1" t="s">
        <v>42</v>
      </c>
      <c r="B1" s="1" t="s">
        <v>43</v>
      </c>
    </row>
    <row r="2">
      <c r="A2" s="1">
        <v>0.0</v>
      </c>
      <c r="B2" s="1" t="s">
        <v>44</v>
      </c>
    </row>
    <row r="3">
      <c r="A3" s="1">
        <v>0.6000000000000001</v>
      </c>
      <c r="B3" s="1" t="s">
        <v>45</v>
      </c>
    </row>
    <row r="4">
      <c r="A4" s="1">
        <v>0.6300000000000001</v>
      </c>
      <c r="B4" s="1" t="s">
        <v>46</v>
      </c>
    </row>
    <row r="5">
      <c r="A5" s="1">
        <v>0.67</v>
      </c>
      <c r="B5" s="1" t="s">
        <v>47</v>
      </c>
    </row>
    <row r="6">
      <c r="A6" s="1">
        <v>0.7000000000000001</v>
      </c>
      <c r="B6" s="1" t="s">
        <v>48</v>
      </c>
    </row>
    <row r="7">
      <c r="A7" s="1">
        <v>0.7300000000000001</v>
      </c>
      <c r="B7" s="1" t="s">
        <v>49</v>
      </c>
    </row>
    <row r="8">
      <c r="A8" s="1">
        <v>0.77</v>
      </c>
      <c r="B8" s="1" t="s">
        <v>50</v>
      </c>
    </row>
    <row r="9">
      <c r="A9" s="1">
        <v>0.8</v>
      </c>
      <c r="B9" s="1" t="s">
        <v>51</v>
      </c>
    </row>
    <row r="10">
      <c r="A10" s="1">
        <v>0.8300000000000001</v>
      </c>
      <c r="B10" s="1" t="s">
        <v>52</v>
      </c>
    </row>
    <row r="11">
      <c r="A11" s="1">
        <v>0.87</v>
      </c>
      <c r="B11" s="1" t="s">
        <v>53</v>
      </c>
    </row>
    <row r="12">
      <c r="A12" s="1">
        <v>0.9</v>
      </c>
      <c r="B12" s="1" t="s">
        <v>54</v>
      </c>
    </row>
    <row r="13">
      <c r="A13" s="1">
        <v>0.93</v>
      </c>
      <c r="B13" s="1" t="s">
        <v>55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